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:\Chaum\ตลาดหลักทรัพย์\ส่งตลาดปี2568\PDF สำหรับส่ง SET\งบการเงินสิ้นปี 2567\"/>
    </mc:Choice>
  </mc:AlternateContent>
  <xr:revisionPtr revIDLastSave="0" documentId="14_{6D013CCE-085B-4BE1-A785-D076A4FA6E2A}" xr6:coauthVersionLast="47" xr6:coauthVersionMax="47" xr10:uidLastSave="{00000000-0000-0000-0000-000000000000}"/>
  <bookViews>
    <workbookView xWindow="-114" yWindow="-114" windowWidth="23040" windowHeight="12361" tabRatio="808" firstSheet="2" activeTab="4" xr2:uid="{00000000-000D-0000-FFFF-FFFF00000000}"/>
  </bookViews>
  <sheets>
    <sheet name="SH-10 no" sheetId="4" state="hidden" r:id="rId1"/>
    <sheet name="SH-12 no" sheetId="6" state="hidden" r:id="rId2"/>
    <sheet name="BS 7-8" sheetId="1" r:id="rId3"/>
    <sheet name="PL9-10" sheetId="2" r:id="rId4"/>
    <sheet name="SH-11" sheetId="3" r:id="rId5"/>
    <sheet name="SH-12 " sheetId="10" r:id="rId6"/>
    <sheet name="SH-13 " sheetId="5" r:id="rId7"/>
    <sheet name="SH-14" sheetId="11" r:id="rId8"/>
    <sheet name="Sheet1" sheetId="12" state="hidden" r:id="rId9"/>
    <sheet name="CF15-16" sheetId="7" r:id="rId10"/>
  </sheets>
  <externalReferences>
    <externalReference r:id="rId11"/>
    <externalReference r:id="rId12"/>
  </externalReferences>
  <definedNames>
    <definedName name="_xlnm.Print_Area" localSheetId="2">'BS 7-8'!$A$1:$I$81</definedName>
    <definedName name="_xlnm.Print_Area" localSheetId="9">'CF15-16'!$A$1:$I$89</definedName>
    <definedName name="_xlnm.Print_Area" localSheetId="3">'PL9-10'!$A$1:$I$59</definedName>
    <definedName name="_xlnm.Print_Area" localSheetId="0">'SH-10 no'!$A$1:$P$24</definedName>
    <definedName name="_xlnm.Print_Area" localSheetId="4">'SH-11'!$A$1:$P$25</definedName>
    <definedName name="_xlnm.Print_Area" localSheetId="5">'SH-12 '!$A$1:$P$25</definedName>
    <definedName name="_xlnm.Print_Area" localSheetId="1">'SH-12 no'!$A$1:$L$22</definedName>
    <definedName name="_xlnm.Print_Area" localSheetId="6">'SH-13 '!$A$1:$L$22</definedName>
    <definedName name="_xlnm.Print_Area" localSheetId="7">'SH-14'!$A$1:$L$22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7" l="1"/>
  <c r="C12" i="7"/>
  <c r="G14" i="7" l="1"/>
  <c r="C33" i="2" l="1"/>
  <c r="C36" i="2" l="1"/>
  <c r="G36" i="2" l="1"/>
  <c r="J19" i="11" s="1"/>
  <c r="J20" i="10" l="1"/>
  <c r="L20" i="10" s="1"/>
  <c r="C11" i="2" l="1"/>
  <c r="G23" i="2"/>
  <c r="H10" i="11"/>
  <c r="F10" i="11"/>
  <c r="D10" i="11"/>
  <c r="H11" i="10"/>
  <c r="F11" i="10"/>
  <c r="D11" i="10"/>
  <c r="N19" i="3"/>
  <c r="D84" i="1" l="1"/>
  <c r="U58" i="7" l="1"/>
  <c r="T58" i="7"/>
  <c r="S58" i="7"/>
  <c r="R58" i="7"/>
  <c r="Q58" i="7"/>
  <c r="N19" i="10"/>
  <c r="L14" i="11"/>
  <c r="L19" i="11" l="1"/>
  <c r="G18" i="1" l="1"/>
  <c r="C77" i="1" l="1"/>
  <c r="C79" i="1" s="1"/>
  <c r="G84" i="7" l="1"/>
  <c r="C84" i="7"/>
  <c r="H20" i="11"/>
  <c r="F20" i="11"/>
  <c r="D20" i="11"/>
  <c r="J15" i="11"/>
  <c r="H15" i="11"/>
  <c r="H22" i="11" s="1"/>
  <c r="F15" i="11"/>
  <c r="D15" i="11"/>
  <c r="P20" i="10"/>
  <c r="P15" i="10"/>
  <c r="D21" i="10"/>
  <c r="F21" i="10"/>
  <c r="H21" i="10"/>
  <c r="N21" i="10"/>
  <c r="N16" i="10"/>
  <c r="J16" i="10"/>
  <c r="H16" i="10"/>
  <c r="F16" i="10"/>
  <c r="D16" i="10"/>
  <c r="D22" i="11" l="1"/>
  <c r="F24" i="10"/>
  <c r="H24" i="10"/>
  <c r="L15" i="11"/>
  <c r="F22" i="11"/>
  <c r="D24" i="10"/>
  <c r="L16" i="10"/>
  <c r="P16" i="10" s="1"/>
  <c r="D91" i="7"/>
  <c r="F91" i="7"/>
  <c r="H91" i="7"/>
  <c r="P11" i="3" l="1"/>
  <c r="C55" i="1" l="1"/>
  <c r="C62" i="1" l="1"/>
  <c r="I81" i="7" l="1"/>
  <c r="I66" i="7"/>
  <c r="E81" i="7"/>
  <c r="E66" i="7"/>
  <c r="I36" i="2"/>
  <c r="I20" i="2"/>
  <c r="I13" i="2"/>
  <c r="E20" i="2"/>
  <c r="E13" i="2"/>
  <c r="I77" i="1"/>
  <c r="I79" i="1" s="1"/>
  <c r="I62" i="1"/>
  <c r="I55" i="1"/>
  <c r="E77" i="1"/>
  <c r="E79" i="1" s="1"/>
  <c r="E62" i="1"/>
  <c r="E55" i="1"/>
  <c r="E64" i="1" s="1"/>
  <c r="I31" i="1"/>
  <c r="I18" i="1"/>
  <c r="E31" i="1"/>
  <c r="E18" i="1"/>
  <c r="E22" i="2" l="1"/>
  <c r="E25" i="2" s="1"/>
  <c r="E27" i="2" s="1"/>
  <c r="E51" i="2" s="1"/>
  <c r="I33" i="1"/>
  <c r="E33" i="1"/>
  <c r="I22" i="2"/>
  <c r="I25" i="2" s="1"/>
  <c r="I27" i="2" s="1"/>
  <c r="I51" i="2" s="1"/>
  <c r="I64" i="1"/>
  <c r="I81" i="1" s="1"/>
  <c r="E81" i="1"/>
  <c r="E82" i="1" l="1"/>
  <c r="I9" i="7"/>
  <c r="I30" i="7" s="1"/>
  <c r="I39" i="7" s="1"/>
  <c r="I41" i="7" s="1"/>
  <c r="I83" i="7" s="1"/>
  <c r="I85" i="7" s="1"/>
  <c r="I91" i="7" s="1"/>
  <c r="I49" i="2"/>
  <c r="E9" i="7"/>
  <c r="E30" i="7" s="1"/>
  <c r="E39" i="7" s="1"/>
  <c r="E41" i="7" s="1"/>
  <c r="E83" i="7" s="1"/>
  <c r="E85" i="7" s="1"/>
  <c r="E91" i="7" s="1"/>
  <c r="E58" i="2"/>
  <c r="E49" i="2"/>
  <c r="I37" i="2"/>
  <c r="I56" i="2" s="1"/>
  <c r="I54" i="2" s="1"/>
  <c r="J18" i="5" s="1"/>
  <c r="I58" i="2"/>
  <c r="P15" i="3" l="1"/>
  <c r="D16" i="3"/>
  <c r="F16" i="3"/>
  <c r="H16" i="3"/>
  <c r="J16" i="3"/>
  <c r="N16" i="3"/>
  <c r="L20" i="3"/>
  <c r="P20" i="3" s="1"/>
  <c r="D21" i="3"/>
  <c r="F21" i="3"/>
  <c r="H21" i="3"/>
  <c r="N21" i="3"/>
  <c r="N24" i="3" s="1"/>
  <c r="N11" i="10" s="1"/>
  <c r="N24" i="10" s="1"/>
  <c r="D24" i="3"/>
  <c r="F24" i="3"/>
  <c r="H24" i="3"/>
  <c r="C55" i="3"/>
  <c r="C70" i="3" s="1"/>
  <c r="L16" i="3" l="1"/>
  <c r="P16" i="3" s="1"/>
  <c r="G95" i="7" l="1"/>
  <c r="G97" i="7" s="1"/>
  <c r="G98" i="7" s="1"/>
  <c r="O69" i="7"/>
  <c r="N69" i="7"/>
  <c r="N65" i="7"/>
  <c r="N64" i="7"/>
  <c r="K30" i="1"/>
  <c r="M30" i="1" s="1"/>
  <c r="O16" i="1"/>
  <c r="L16" i="1"/>
  <c r="K16" i="1"/>
  <c r="K17" i="1"/>
  <c r="K10" i="1"/>
  <c r="M16" i="1" l="1"/>
  <c r="P16" i="1"/>
  <c r="G66" i="7"/>
  <c r="C66" i="7"/>
  <c r="G62" i="1" l="1"/>
  <c r="G13" i="2" l="1"/>
  <c r="G55" i="1"/>
  <c r="G20" i="2" l="1"/>
  <c r="C20" i="2"/>
  <c r="G81" i="7" l="1"/>
  <c r="L19" i="5" l="1"/>
  <c r="L14" i="5"/>
  <c r="L10" i="5"/>
  <c r="L10" i="6"/>
  <c r="C56" i="6" l="1"/>
  <c r="C71" i="6" s="1"/>
  <c r="H20" i="6"/>
  <c r="F20" i="6"/>
  <c r="D20" i="6"/>
  <c r="J19" i="6"/>
  <c r="L19" i="6" s="1"/>
  <c r="J15" i="6"/>
  <c r="H15" i="6"/>
  <c r="H22" i="6" s="1"/>
  <c r="F15" i="6"/>
  <c r="F22" i="6" s="1"/>
  <c r="D15" i="6"/>
  <c r="D22" i="6" s="1"/>
  <c r="L14" i="6"/>
  <c r="C49" i="4"/>
  <c r="C64" i="4" s="1"/>
  <c r="H24" i="4"/>
  <c r="F24" i="4"/>
  <c r="D24" i="4"/>
  <c r="L20" i="4"/>
  <c r="P20" i="4" s="1"/>
  <c r="N21" i="4"/>
  <c r="N16" i="4"/>
  <c r="J16" i="4"/>
  <c r="L15" i="4"/>
  <c r="P15" i="4" s="1"/>
  <c r="L11" i="4"/>
  <c r="P11" i="4" s="1"/>
  <c r="N24" i="4" l="1"/>
  <c r="L15" i="6"/>
  <c r="L16" i="4"/>
  <c r="P16" i="4" s="1"/>
  <c r="C81" i="7"/>
  <c r="D15" i="5"/>
  <c r="F15" i="5"/>
  <c r="F22" i="5" s="1"/>
  <c r="H15" i="5"/>
  <c r="J15" i="5"/>
  <c r="D20" i="5"/>
  <c r="F20" i="5"/>
  <c r="H20" i="5"/>
  <c r="C13" i="2"/>
  <c r="H49" i="2"/>
  <c r="C83" i="2"/>
  <c r="E83" i="2"/>
  <c r="C18" i="1"/>
  <c r="C31" i="1"/>
  <c r="G31" i="1"/>
  <c r="C22" i="2" l="1"/>
  <c r="C25" i="2" s="1"/>
  <c r="C27" i="2" s="1"/>
  <c r="E36" i="2"/>
  <c r="E37" i="2" s="1"/>
  <c r="E56" i="2" s="1"/>
  <c r="L15" i="5"/>
  <c r="H22" i="5"/>
  <c r="G64" i="1"/>
  <c r="C64" i="1"/>
  <c r="C81" i="1" s="1"/>
  <c r="G33" i="1"/>
  <c r="D22" i="5"/>
  <c r="C33" i="1"/>
  <c r="C82" i="1" l="1"/>
  <c r="E54" i="2"/>
  <c r="J19" i="3" s="1"/>
  <c r="C51" i="2"/>
  <c r="C58" i="2" s="1"/>
  <c r="C37" i="2"/>
  <c r="R20" i="4"/>
  <c r="C49" i="2" l="1"/>
  <c r="J19" i="10" s="1"/>
  <c r="C56" i="2"/>
  <c r="C54" i="2" s="1"/>
  <c r="R21" i="4"/>
  <c r="R19" i="4"/>
  <c r="E34" i="1" l="1"/>
  <c r="C9" i="7" l="1"/>
  <c r="C30" i="7" s="1"/>
  <c r="C39" i="7" s="1"/>
  <c r="C41" i="7" s="1"/>
  <c r="L19" i="10"/>
  <c r="P19" i="10" s="1"/>
  <c r="J21" i="10" l="1"/>
  <c r="C83" i="7"/>
  <c r="C85" i="7" s="1"/>
  <c r="C91" i="7" s="1"/>
  <c r="L21" i="10" l="1"/>
  <c r="P21" i="10" s="1"/>
  <c r="L19" i="3"/>
  <c r="P19" i="3" s="1"/>
  <c r="J21" i="3"/>
  <c r="J24" i="3" s="1"/>
  <c r="J19" i="4"/>
  <c r="G22" i="2"/>
  <c r="L24" i="3" l="1"/>
  <c r="L11" i="10" s="1"/>
  <c r="P11" i="10" s="1"/>
  <c r="P24" i="10" s="1"/>
  <c r="P27" i="10" s="1"/>
  <c r="J11" i="10"/>
  <c r="J24" i="10" s="1"/>
  <c r="L24" i="10" s="1"/>
  <c r="L21" i="3"/>
  <c r="P21" i="3" s="1"/>
  <c r="P24" i="3" s="1"/>
  <c r="P27" i="3" s="1"/>
  <c r="J21" i="4"/>
  <c r="L19" i="4"/>
  <c r="P19" i="4" s="1"/>
  <c r="G25" i="2"/>
  <c r="G27" i="2" l="1"/>
  <c r="G37" i="2" s="1"/>
  <c r="G56" i="2" s="1"/>
  <c r="J24" i="4"/>
  <c r="L24" i="4" s="1"/>
  <c r="L21" i="4"/>
  <c r="P21" i="4" s="1"/>
  <c r="P24" i="4" s="1"/>
  <c r="G54" i="2" l="1"/>
  <c r="G51" i="2"/>
  <c r="G58" i="2" s="1"/>
  <c r="G9" i="7" l="1"/>
  <c r="G49" i="2"/>
  <c r="J18" i="11" s="1"/>
  <c r="L18" i="11" s="1"/>
  <c r="L20" i="11" s="1"/>
  <c r="J18" i="6"/>
  <c r="G30" i="7" l="1"/>
  <c r="G39" i="7" s="1"/>
  <c r="G41" i="7" s="1"/>
  <c r="G83" i="7" s="1"/>
  <c r="G85" i="7" s="1"/>
  <c r="G91" i="7" s="1"/>
  <c r="J20" i="11"/>
  <c r="J20" i="6"/>
  <c r="J22" i="6" s="1"/>
  <c r="L18" i="6"/>
  <c r="L20" i="6" s="1"/>
  <c r="L22" i="6" s="1"/>
  <c r="J20" i="5"/>
  <c r="J22" i="5" s="1"/>
  <c r="J10" i="11" s="1"/>
  <c r="L10" i="11" s="1"/>
  <c r="L22" i="11" s="1"/>
  <c r="L18" i="5"/>
  <c r="L20" i="5" s="1"/>
  <c r="L22" i="5" s="1"/>
  <c r="L25" i="5" s="1"/>
  <c r="J22" i="11" l="1"/>
  <c r="I34" i="1"/>
  <c r="L24" i="6" l="1"/>
  <c r="I82" i="1"/>
  <c r="G77" i="1" l="1"/>
  <c r="G79" i="1" l="1"/>
  <c r="L25" i="11" s="1"/>
  <c r="G81" i="1" l="1"/>
  <c r="G82" i="1" s="1"/>
  <c r="G34" i="1" l="1"/>
  <c r="C34" i="1" l="1"/>
  <c r="C83" i="1"/>
</calcChain>
</file>

<file path=xl/sharedStrings.xml><?xml version="1.0" encoding="utf-8"?>
<sst xmlns="http://schemas.openxmlformats.org/spreadsheetml/2006/main" count="399" uniqueCount="201">
  <si>
    <t>บริษัท ทรอปิคอลแคนนิ่ง (ประเทศไทย) จำกัด (มหาชน) และบริษัทย่อย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</si>
  <si>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</si>
  <si>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</si>
  <si>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</si>
  <si>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</si>
  <si>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</si>
  <si>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(บาท)</t>
  </si>
  <si>
    <t>สินทรัพย์หมุนเวียน</t>
  </si>
  <si>
    <t xml:space="preserve">เงินสดและรายการเทียบเท่าเงินสด </t>
  </si>
  <si>
    <t>ลูกหนี้การค้าและลูกหนี้หมุนเวียนอื่น</t>
  </si>
  <si>
    <t>ลูกหนี้อื่น</t>
  </si>
  <si>
    <t>4, 7</t>
  </si>
  <si>
    <t>เงินให้กู้ยืมระยะสั้นแก่กิจการที่เกี่ยวข้องกัน</t>
  </si>
  <si>
    <t>เงินให้กู้ยืมระยะสั้นแก่กิจการอื่น</t>
  </si>
  <si>
    <t>เงินให้กู้ยืมระยะยาวแก่กิจการอื่นที่ถึงกำหนดชำระ</t>
  </si>
  <si>
    <t xml:space="preserve">   ภายในหนึ่งปี</t>
  </si>
  <si>
    <t xml:space="preserve">สินค้าคงเหลือ 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</si>
  <si>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</si>
  <si>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</si>
  <si>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</si>
  <si>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</si>
  <si>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</si>
  <si>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เงินลงทุนในตราสารทุนที่ไม่อยู่ใน</t>
  </si>
  <si>
    <t xml:space="preserve">    ความต้องการของตลาด  </t>
  </si>
  <si>
    <t>เงินให้กู้ยืมระยะยาวแก่กิจการอื่น</t>
  </si>
  <si>
    <t>อสังหาริมทรัพย์เพื่อการลงทุน</t>
  </si>
  <si>
    <t xml:space="preserve">ที่ดิน อาคารและอุปกรณ์  </t>
  </si>
  <si>
    <t>สินทรัพย์สิทธิการใช้</t>
  </si>
  <si>
    <t>สินทรัพย์ภาษีเงินได้รอการตัดบัญชี</t>
  </si>
  <si>
    <t>สินทรัพย์ไม่หมุนเวียนอื่น</t>
  </si>
  <si>
    <t xml:space="preserve">รวมสินทรัพย์ไม่หมุนเวียน 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</si>
  <si>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</si>
  <si>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</si>
  <si>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</si>
  <si>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</si>
  <si>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</t>
  </si>
  <si>
    <t>เจ้าหนี้การค้าและเจ้าหนี้หมุนเวียนอื่น</t>
  </si>
  <si>
    <t>เจ้าหนี้อื่น</t>
  </si>
  <si>
    <t>เงินกู้ยืมระยะสั้นจากบุคคลหรือกิจการที่เกี่ยวข้องกัน</t>
  </si>
  <si>
    <t>หนี้สินตามสัญญาเช่าการเงินที่ถึงกำหนดชำระ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</si>
  <si>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</si>
  <si>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</si>
  <si>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</si>
  <si>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</si>
  <si>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ประมาณการหนี้สินไม่หมุนเวียน</t>
  </si>
  <si>
    <t xml:space="preserve">   สำหรับผลประโยชน์พนักงาน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</si>
  <si>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</si>
  <si>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</si>
  <si>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</si>
  <si>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</si>
  <si>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 ทุนจดทะเบียน</t>
  </si>
  <si>
    <t xml:space="preserve">    (หุ้นสามัญจำนวน 330,000,000 หุ้น มูลค่า 1 บาทต่อหุ้น)</t>
  </si>
  <si>
    <t xml:space="preserve">    ทุนที่ออกและชำระแล้ว</t>
  </si>
  <si>
    <t>ส่วนเกินมูลค่าหุ้น</t>
  </si>
  <si>
    <t xml:space="preserve">   ส่วนเกินมูลค่าหุ้นสามัญ</t>
  </si>
  <si>
    <t>กำไรสะสม</t>
  </si>
  <si>
    <t xml:space="preserve">    จัดสรรเป็นทุนสำรองตามกฎหมาย</t>
  </si>
  <si>
    <t xml:space="preserve">    ยังไม่ได้จัดสรร 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</si>
  <si>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</si>
  <si>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</si>
  <si>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</si>
  <si>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</si>
  <si>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</si>
  <si>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สำหรับปีสิ้นสุด</t>
  </si>
  <si>
    <t>วันที่ 31 ธันวาคม</t>
  </si>
  <si>
    <t>รายได้</t>
  </si>
  <si>
    <t>รายได้จากการขาย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</si>
  <si>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</si>
  <si>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</si>
  <si>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</si>
  <si>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</si>
  <si>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</t>
  </si>
  <si>
    <t>ต้นทุนในการจัดจำหน่าย</t>
  </si>
  <si>
    <t>ค่าใช้จ่ายในการบริหาร</t>
  </si>
  <si>
    <t>ขาดทุนจากอัตราแลกเปลี่ยนสุทธิ</t>
  </si>
  <si>
    <t>รวมค่าใช้จ่าย</t>
  </si>
  <si>
    <t>กำไรจากกิจกรรมดำเนินงาน</t>
  </si>
  <si>
    <t>ต้นทุนทางการเงิน</t>
  </si>
  <si>
    <t>ส่วนแบ่งขาดทุนของบริษัทร่วมที่ใช้วิธีส่วนได้เสีย</t>
  </si>
  <si>
    <t>กำไรก่อนภาษีเงินได้</t>
  </si>
  <si>
    <t>ค่าใช้จ่ายภาษีเงินได้</t>
  </si>
  <si>
    <t>กำไรสำหรับปี</t>
  </si>
  <si>
    <t>กำไรขาดทุนเบ็ดเสร็จอื่น</t>
  </si>
  <si>
    <t>12, 19</t>
  </si>
  <si>
    <t>การแบ่งปันกำไร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</si>
  <si>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</si>
  <si>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</si>
  <si>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กำไรต่อหุ้นขั้นพื้นฐาน</t>
  </si>
  <si>
    <t>งบแสดงการเปลี่ยนแปลงส่วนของผู้ถือหุ้น</t>
  </si>
  <si>
    <t xml:space="preserve">งบการเงินรวม </t>
  </si>
  <si>
    <t>รวมส่วนของ</t>
  </si>
  <si>
    <t>ส่วนของส่วน</t>
  </si>
  <si>
    <t>ที่ออกและ</t>
  </si>
  <si>
    <t>ทุนสำรอง</t>
  </si>
  <si>
    <t>ผู้ถือหุ้น</t>
  </si>
  <si>
    <t>ได้เสียที่ไม่มี</t>
  </si>
  <si>
    <t>ชำระแล้ว</t>
  </si>
  <si>
    <t>ตามกฎหมาย</t>
  </si>
  <si>
    <t>ยังไม่ได้จัดสรร</t>
  </si>
  <si>
    <t>ของบริษัทใหญ่</t>
  </si>
  <si>
    <t>อำนาจควบคุม</t>
  </si>
  <si>
    <t>สำหรับปีสิ้นสุดวันที่ 31 ธันวาคม 2561</t>
  </si>
  <si>
    <t>ยอดคงเหลือ ณ วันที่ 1 มกราคม 2561</t>
  </si>
  <si>
    <t>รายการกับผู้ถือหุ้นที่บันทึกโดยตรงเข้าส่วนของผู้ถือหุ้น</t>
  </si>
  <si>
    <t xml:space="preserve">    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</si>
  <si>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</si>
  <si>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รวมการจัดสรรส่วนทุนให้ผู้ถือหุ้น</t>
  </si>
  <si>
    <t>กำไรขาดทุนเบ็ดเสร็จสำหรับปี</t>
  </si>
  <si>
    <t xml:space="preserve">     กำไร</t>
  </si>
  <si>
    <t xml:space="preserve">     กำไร(ขาดทุน)เบ็ดเสร็จอื่น</t>
  </si>
  <si>
    <t>รวมกำไรขาดทุนเบ็ดเสร็จสำหรับปี</t>
  </si>
  <si>
    <t>โอนสำรองตามกฏหมาย</t>
  </si>
  <si>
    <t>ยอดคงเหลือ ณ วันที่ 31 ธันวาคม 2561</t>
  </si>
  <si>
    <t xml:space="preserve">     กำไรขาดทุนเบ็ดเสร็จอื่น</t>
  </si>
  <si>
    <t xml:space="preserve">งบการเงินเฉพาะกิจการ  </t>
  </si>
  <si>
    <t>งบกระแสเงินสด</t>
  </si>
  <si>
    <t>สำหรับปี</t>
  </si>
  <si>
    <t>สิ้นสุดวันที่ 31 ธันวาคม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</si>
  <si>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</si>
  <si>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</si>
  <si>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r>
      <t>ค่าเสื่อมราคาและ</t>
    </r>
    <r>
      <rPr>
        <sz val="15"/>
        <rFont val="Angsana New"/>
        <family val="1"/>
      </rPr>
      <t>ค่าตัดจำหน่าย</t>
    </r>
  </si>
  <si>
    <t>กลับรายการค่าเผื่อมูลค่าสินค้าลดลงและสินค้าล้าสมัย</t>
  </si>
  <si>
    <t>กลับรายการค่าเผื่อหนี้สงสัยจะสูญ</t>
  </si>
  <si>
    <t>กำไรจากการจำหน่ายเครื่องจักรและอุปกรณ์</t>
  </si>
  <si>
    <t>ขาดทุนจากการตัดจำหน่ายเครื่องจักรและอุปกรณ์</t>
  </si>
  <si>
    <t>ประมาณการหนี้สินไม่หมุนเวียนสำหรับผลประโยชน์พนักงาน</t>
  </si>
  <si>
    <t>ขาดทุนจากอัตราแลกเปลี่ยนที่ยังไม่เกิดขึ้นจริง</t>
  </si>
  <si>
    <t>กำไรจากการรับชำระคืนทุนเงินลงทุนในบริษัทร่วม</t>
  </si>
  <si>
    <t>เงินปันผลรับ</t>
  </si>
  <si>
    <t>ดอกเบี้ยรับ</t>
  </si>
  <si>
    <t>ตัดจำหน่ายภาษีหัก ณ ที่จ่าย</t>
  </si>
  <si>
    <t>ส่วนแบ่งขาดทุนจากเงินลงทุนในบริษัทร่วม (สุทธิจากภาษี)</t>
  </si>
  <si>
    <t>กำไรจากการชำระบัญชีบริษัทย่อย</t>
  </si>
  <si>
    <t>กลับรายการด้อยค่าของเงินลงทุนระยะยาวอื่น</t>
  </si>
  <si>
    <t>การเปลี่ยนแปลงในสินทรัพย์และหนี้สินดำเนินงาน</t>
  </si>
  <si>
    <t>สินค้าคงเหลือ</t>
  </si>
  <si>
    <t>จ่ายผลประโยชน์พนักงาน</t>
  </si>
  <si>
    <t>ภาษีเงินได้จ่ายออก</t>
  </si>
  <si>
    <t>กระแสเงินสดจากกิจกรรมลงทุน</t>
  </si>
  <si>
    <t>เงินสดรับจากการรับชำระคืนทุนเงินลงทุนในบริษัทร่วม</t>
  </si>
  <si>
    <t>เงินสดรับจากการชำระบัญชีบริษัทย่อย</t>
  </si>
  <si>
    <t>เงินสดจ่ายเพื่อซื้อตราสารทุนอื่น</t>
  </si>
  <si>
    <t>เงินสดจ่ายชำระค่าหุ้นในบริษัทย่อย</t>
  </si>
  <si>
    <t>เงินสดจ่ายเพื่อซื้ออสังหาริมทรัพย์เพื่อการลงทุน</t>
  </si>
  <si>
    <t>เงินสดรับจากการขายเครื่องจักรและอุปกรณ์</t>
  </si>
  <si>
    <t>เงินสดจ่ายเพื่อซื้อสินทรัพย์ไม่มีตัวตน</t>
  </si>
  <si>
    <t>เงินสดรับชำระคืนจากเงินให้กู้ยืมระยะยาวแก่กิจการอื่น</t>
  </si>
  <si>
    <t>กระแสเงินสดสุทธิใช้ไปในกิจกรรมลงทุน</t>
  </si>
  <si>
    <t>กระแสเงินสดจากกิจกรรมจัดหาเงิน</t>
  </si>
  <si>
    <t>จ่ายต้นทุนทางการเงิน</t>
  </si>
  <si>
    <t>เงินสดรับจากเงินกู้ยืมระยะสั้นจากบุคคล</t>
  </si>
  <si>
    <t xml:space="preserve">   หรือกิจการที่เกี่ยวข้องกัน</t>
  </si>
  <si>
    <t>เงินสดจ่ายเพื่อชำระคืนเงินกู้ยืมระยะสั้นจากบุคคลหรือ</t>
  </si>
  <si>
    <t xml:space="preserve">   กิจการที่เกี่ยวข้องกัน</t>
  </si>
  <si>
    <t>เงินสดที่ผู้เช่าจ่ายเพื่อลดจำนวนหนี้สินซึ่งเกิดจากสัญญาเช่าการเงิน</t>
  </si>
  <si>
    <t xml:space="preserve">เงินสดจ่ายชำระหนี้สินตามสัญญาเช่า </t>
  </si>
  <si>
    <t>เงินปันผลจ่ายให้ผู้ถือหุ้นของบริษัท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</si>
  <si>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</si>
  <si>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</si>
  <si>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รายการที่ไม่เป็นเงินสด</t>
  </si>
  <si>
    <t>เจ้าหนี้อื่นค่าซื้อเครื่องจักรและอุปกรณ์</t>
  </si>
  <si>
    <t>สิทธิการใช้ที่ได้มาจากการทำสัญญา</t>
  </si>
  <si>
    <t xml:space="preserve">   ที่ถึงกำหนดชำระภายในหนึ่งปี </t>
  </si>
  <si>
    <t>เงินกู้ยืมระยะยาวจากสถาบันการเงิน</t>
  </si>
  <si>
    <t>รายการที่จะไม่ถูกจัดประเภทใหม่ไว้ใน</t>
  </si>
  <si>
    <t xml:space="preserve">   กำไรหรือขาดทุนในภายหลัง</t>
  </si>
  <si>
    <t xml:space="preserve">    - สุทธิจากภาษีเงินได้</t>
  </si>
  <si>
    <t xml:space="preserve">   พนักงานที่กำหนดไว้ - สุทธิจากภาษีเงินได้</t>
  </si>
  <si>
    <t>กำไรจากการจำหน่ายอสังหาริมทรัพย์เพื่อการลงทุน</t>
  </si>
  <si>
    <t>เงินสดรับจากการขายอสังหาริมทรัพย์เพื่อการลงทุน</t>
  </si>
  <si>
    <t>เงินสดรับจากเงินกู้ยืมระยะยาวจากสถาบันการเงิน</t>
  </si>
  <si>
    <t>สำหรับปีสิ้นสุดวันที่ 31 ธันวาคม 2566</t>
  </si>
  <si>
    <t>ยอดคงเหลือ ณ วันที่ 1 มกราคม 2566</t>
  </si>
  <si>
    <t>ยอดคงเหลือ ณ วันที่ 31 ธันวาคม 2566</t>
  </si>
  <si>
    <t>เงินสดจ่ายเพื่อชำระเงินกู้ยืมระยะยาวจากสถาบันการเงิน</t>
  </si>
  <si>
    <t>เงินสดจ่ายให้กู้ยืมระยะยาวแก่กิจการอื่น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</si>
  <si>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</si>
  <si>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</si>
  <si>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</si>
  <si>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งบฐานะการเงิน</t>
  </si>
  <si>
    <t>งบการเปลี่ยนแปลงส่วนของผู้ถือหุ้น</t>
  </si>
  <si>
    <t>ขาดทุนจากการวัดมูลค่าใหม่ของผลประโยชน์</t>
  </si>
  <si>
    <t xml:space="preserve">   ที่ถึงกำหนดชำระภายในหนึ่งปี</t>
  </si>
  <si>
    <t xml:space="preserve"> </t>
  </si>
  <si>
    <t>ทุนที่ออกและ</t>
  </si>
  <si>
    <t>ผลขาดทุน (กลับรายการ) จากการด้อยค่าที่รับรู้ในกำไรหรือขาดทุน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</si>
  <si>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</si>
  <si>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</si>
  <si>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</si>
  <si>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เงินสดจ่ายเพื่อซื้อที่ดิน อาคาร และอุปกรณ์</t>
  </si>
  <si>
    <t xml:space="preserve">    จากสถาบันการเงินสุทธิเพิ่มขึ้น </t>
  </si>
  <si>
    <t xml:space="preserve">กำไรเบ็ดเสร็จอื่นสำหรับปี </t>
  </si>
  <si>
    <t>กำไรเบ็ดเสร็จรวมสำหรับปี</t>
  </si>
  <si>
    <t>การแบ่งปันกำไรเบ็ดเสร็จรวม</t>
  </si>
  <si>
    <t>4, 6</t>
  </si>
  <si>
    <t>4, 17</t>
  </si>
  <si>
    <t>4, 7, 19</t>
  </si>
  <si>
    <t>4, 19</t>
  </si>
  <si>
    <t>กระแสเงินสดสุทธิได้มาจาก (ใช้ไปใน) กิจกรรมดำเนินงาน</t>
  </si>
  <si>
    <t>กระแสเงินสดสุทธิได้มาจาก (ใช้ไปใน) การดำเนินงาน</t>
  </si>
  <si>
    <t>ขาดทุน (กำไร) จากสัญญาแลกเปลี่ยนอัตราดอกเบี้ยที่ยังไม่เกิดขึ้นจริง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</si>
</sst>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4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[Red]\(&quot;$&quot;#,##0.00\)"/>
    <numFmt numFmtId="190" formatCode="_(&quot;$&quot;* #,##0_);_(&quot;$&quot;* \(#,##0\);_(&quot;$&quot;* &quot;-&quot;_);_(@_)"/>
    <numFmt numFmtId="191" formatCode="_(&quot;$&quot;* #,##0.00_);_(&quot;$&quot;* \(#,##0.00\);_(&quot;$&quot;* &quot;-&quot;??_);_(@_)"/>
    <numFmt numFmtId="192" formatCode="_(* #,##0.00_);_(* \(#,##0.00\);_(* &quot;-&quot;??_);_(@_)"/>
    <numFmt numFmtId="193" formatCode="#,##0\ ;\(#,##0\)"/>
    <numFmt numFmtId="194" formatCode="_(* #,##0_);_(* \(#,##0\);_(* &quot;-&quot;??_);_(@_)"/>
    <numFmt numFmtId="195" formatCode="#,##0.00;\(#,##0.00\)"/>
    <numFmt numFmtId="196" formatCode="0.0%"/>
    <numFmt numFmtId="197" formatCode="_(* #,##0.0000_);_(* \(#,##0.0000\);_(* &quot;-&quot;??_);_(@_)"/>
    <numFmt numFmtId="198" formatCode="[$-409]d\-mmm\-yyyy;@"/>
    <numFmt numFmtId="199" formatCode="_-* #,##0_-;\-* #,##0_-;_-* &quot;-&quot;??_-;_-@_-"/>
    <numFmt numFmtId="200" formatCode="\t0.00"/>
    <numFmt numFmtId="201" formatCode="_-&quot;$&quot;* #,##0_-;\-&quot;$&quot;* #,##0_-;_-&quot;$&quot;* &quot;-&quot;_-;_-@_-"/>
    <numFmt numFmtId="202" formatCode="_-&quot;ฃ&quot;* #,##0.00_-;\-&quot;ฃ&quot;* #,##0.00_-;_-&quot;ฃ&quot;* &quot;-&quot;??_-;_-@_-"/>
    <numFmt numFmtId="203" formatCode="_-&quot;?&quot;* #,##0_-;\-&quot;?&quot;* #,##0_-;_-&quot;?&quot;* &quot;-&quot;_-;_-@_-"/>
    <numFmt numFmtId="204" formatCode="_-&quot;?&quot;* #,##0.00_-;\-&quot;?&quot;* #,##0.00_-;_-&quot;?&quot;* &quot;-&quot;??_-;_-@_-"/>
    <numFmt numFmtId="205" formatCode="_-&quot;ฃ&quot;* #,##0_-;\-&quot;ฃ&quot;* #,##0_-;_-&quot;ฃ&quot;* &quot;-&quot;_-;_-@_-"/>
    <numFmt numFmtId="206" formatCode="\t0"/>
    <numFmt numFmtId="207" formatCode="0.0_)\%;\(0.0\)\%;0.0_)\%;@_)_%"/>
    <numFmt numFmtId="208" formatCode="#,##0.0_)_%;\(#,##0.0\)_%;0.0_)_%;@_)_%"/>
    <numFmt numFmtId="209" formatCode="_ * #,##0_)\ _฿_ ;_ * \(#,##0\)\ _฿_ ;_ * &quot;-&quot;_)\ _฿_ ;_ @_ "/>
    <numFmt numFmtId="210" formatCode="#,##0.0_);\(#,##0.0\);#,##0.0_);@_)"/>
    <numFmt numFmtId="211" formatCode="&quot;$&quot;_(#,##0.00_);&quot;$&quot;\(#,##0.00\);&quot;$&quot;_(0.00_);@_)"/>
    <numFmt numFmtId="212" formatCode="#,##0.00_);\(#,##0.00\);0.00_);@_)"/>
    <numFmt numFmtId="213" formatCode="\€_(#,##0.00_);\€\(#,##0.00\);\€_(0.00_);@_)"/>
    <numFmt numFmtId="214" formatCode="#,##0_)\x;\(#,##0\)\x;0_)\x;@_)_x"/>
    <numFmt numFmtId="215" formatCode="#,##0_)_x;\(#,##0\)_x;0_)_x;@_)_x"/>
    <numFmt numFmtId="216" formatCode="mmm\.yy"/>
    <numFmt numFmtId="217" formatCode="0&quot;  &quot;"/>
    <numFmt numFmtId="218" formatCode="&quot;S$&quot;#,##0.00;[Red]\-&quot;S$&quot;#,##0.00"/>
    <numFmt numFmtId="219" formatCode="_-&quot;S$&quot;* #,##0.00_-;\-&quot;S$&quot;* #,##0.00_-;_-&quot;S$&quot;* &quot;-&quot;??_-;_-@_-"/>
    <numFmt numFmtId="220" formatCode="#,##0.0%;[Red]\(#,##0.0%\)"/>
    <numFmt numFmtId="221" formatCode="#.\ \ "/>
    <numFmt numFmtId="222" formatCode="##.\ \ "/>
    <numFmt numFmtId="223" formatCode="###0_);[Red]\(###0\)"/>
    <numFmt numFmtId="224" formatCode="General_)"/>
    <numFmt numFmtId="225" formatCode="0.000"/>
    <numFmt numFmtId="226" formatCode="#,##0.0_);\(#,##0.0\)"/>
    <numFmt numFmtId="227" formatCode="#,##0.000_);\(#,##0.000\)"/>
    <numFmt numFmtId="228" formatCode="_(* #,##0.0_);_(* \(#,##0.00\);_(* &quot;-&quot;??_);_(@_)"/>
    <numFmt numFmtId="229" formatCode="&quot;$&quot;#,\);\(&quot;$&quot;#,##0\)"/>
    <numFmt numFmtId="230" formatCode="* \(#,##0\);* #,##0_);&quot;-&quot;??_);@"/>
    <numFmt numFmtId="231" formatCode="&quot;$&quot;#,##0_);\(&quot;$&quot;#,##0.0\)"/>
    <numFmt numFmtId="232" formatCode="\$#,##0\ ;\(\$#,##0\)"/>
    <numFmt numFmtId="233" formatCode="#,##0.00&quot; F&quot;_);\(#,##0.00&quot; F&quot;\)"/>
    <numFmt numFmtId="234" formatCode="* #,##0_);* \(#,##0\);&quot;-&quot;??_);@"/>
    <numFmt numFmtId="235" formatCode="#,##0\ \ ;\(#,##0\)\ ;\—\ \ \ \ "/>
    <numFmt numFmtId="236" formatCode="0."/>
    <numFmt numFmtId="237" formatCode="&quot;0&quot;#.0"/>
    <numFmt numFmtId="238" formatCode="&quot;0&quot;#"/>
    <numFmt numFmtId="239" formatCode="&quot;?&quot;#,##0;[Red]\-&quot;?&quot;#,##0"/>
    <numFmt numFmtId="240" formatCode="0.0&quot;  &quot;"/>
    <numFmt numFmtId="241" formatCode="&quot;฿&quot;\t#,##0_);[Red]\(&quot;฿&quot;\t#,##0\)"/>
    <numFmt numFmtId="242" formatCode="#,##0.00&quot; $&quot;;\-#,##0.00&quot; $&quot;"/>
    <numFmt numFmtId="243" formatCode="&quot;$&quot;#,##0;[Red]\-&quot;$&quot;#,##0"/>
    <numFmt numFmtId="244" formatCode="#,##0&quot; F&quot;_);[Red]\(#,##0&quot; F&quot;\)"/>
    <numFmt numFmtId="245" formatCode="0%_);\(0%\)"/>
    <numFmt numFmtId="246" formatCode="\60\4\7\:"/>
    <numFmt numFmtId="247" formatCode="#,##0&quot;£&quot;_);[Red]\(#,##0&quot;£&quot;\)"/>
    <numFmt numFmtId="248" formatCode="&quot;$&quot;#,\);\(&quot;$&quot;#,\)"/>
    <numFmt numFmtId="249" formatCode="&quot;$&quot;#,;\(&quot;$&quot;#,\)"/>
    <numFmt numFmtId="250" formatCode="&quot;ฃ&quot;#,##0.00;[Red]\-&quot;ฃ&quot;#,##0.00"/>
    <numFmt numFmtId="251" formatCode="0.00000&quot;  &quot;"/>
    <numFmt numFmtId="252" formatCode="_ * #,##0_ ;_ * \-#,##0_ ;_ * &quot;-&quot;_ ;_ @_ "/>
    <numFmt numFmtId="253" formatCode="_ * #,##0.00_ ;_ * \-#,##0.00_ ;_ * &quot;-&quot;??_ ;_ @_ "/>
    <numFmt numFmtId="254" formatCode="_-&quot;\&quot;* #,##0_-;\-&quot;\&quot;* #,##0_-;_-&quot;\&quot;* &quot;-&quot;_-;_-@_-"/>
    <numFmt numFmtId="255" formatCode="_-&quot;\&quot;* #,##0.00_-;\-&quot;\&quot;* #,##0.00_-;_-&quot;\&quot;* &quot;-&quot;??_-;_-@_-"/>
    <numFmt numFmtId="256" formatCode="_ &quot;\&quot;* #,##0_ ;_ &quot;\&quot;* \-#,##0_ ;_ &quot;\&quot;* &quot;-&quot;_ ;_ @_ "/>
    <numFmt numFmtId="257" formatCode="_ &quot;\&quot;* #,##0.00_ ;_ &quot;\&quot;* \-#,##0.00_ ;_ &quot;\&quot;* &quot;-&quot;??_ ;_ @_ "/>
    <numFmt numFmtId="258" formatCode="_-&quot;$&quot;* #,##0.00_-;\-&quot;$&quot;* #,##0.00_-;_-&quot;$&quot;* &quot;-&quot;??_-;_-@_-"/>
    <numFmt numFmtId="259" formatCode="&quot;\&quot;#,##0.00;[Red]&quot;\&quot;\-#,##0.00"/>
    <numFmt numFmtId="260" formatCode="&quot;\&quot;#,##0;[Red]&quot;\&quot;\-#,##0"/>
    <numFmt numFmtId="261" formatCode="_([$€-2]* #,##0.00_);_([$€-2]* \(#,##0.00\);_([$€-2]* &quot;-&quot;??_)"/>
    <numFmt numFmtId="262" formatCode="_-* #,##0.00_-;\-* #,##0.00_-;_-* \-??_-;_-@_-"/>
    <numFmt numFmtId="263" formatCode="#,##0;[Red]\-#,##0;\-"/>
    <numFmt numFmtId="264" formatCode="#,##0.00\ &quot;Esc.&quot;;[Red]\-#,##0.00\ &quot;Esc.&quot;"/>
    <numFmt numFmtId="265" formatCode="_-* #,##0\ _E_s_c_._-;\-* #,##0\ _E_s_c_._-;_-* &quot;-&quot;\ _E_s_c_._-;_-@_-"/>
    <numFmt numFmtId="266" formatCode="\$#,##0_);&quot;($&quot;#,##0\)"/>
    <numFmt numFmtId="267" formatCode="_-* #,##0_-;_-* #,##0\-;_-* &quot;-&quot;??_-;_-@_-"/>
    <numFmt numFmtId="268" formatCode="_(* #,##0.0_);_(* \(#,##0.0\);_(* &quot;-&quot;??_);_(@_)"/>
    <numFmt numFmtId="269" formatCode="_(* #,##0.00_);_(* \(#,##0.00\);_(* \-??_);_(@_)"/>
    <numFmt numFmtId="270" formatCode="_-* #,##0.00_-;_-* #,##0.00\-;_-* &quot;-&quot;??_-;_-@_-"/>
    <numFmt numFmtId="271" formatCode="#,##0.0"/>
    <numFmt numFmtId="272" formatCode="_-* #,##0.00\ _L_t_-;\-* #,##0.00\ _L_t_-;_-* &quot;-&quot;??\ _L_t_-;_-@_-"/>
    <numFmt numFmtId="273" formatCode="0.00_)"/>
    <numFmt numFmtId="274" formatCode="_-* #,##0.00\ &quot;Lt&quot;_-;\-* #,##0.00\ &quot;Lt&quot;_-;_-* &quot;-&quot;??\ &quot;Lt&quot;_-;_-@_-"/>
    <numFmt numFmtId="275" formatCode="0_)"/>
    <numFmt numFmtId="276" formatCode="0.0"/>
    <numFmt numFmtId="277" formatCode="#,##0\ \ \ ;[Red]\(#,##0\)\ \ ;\—\ \ \ \ "/>
    <numFmt numFmtId="278" formatCode="#,##0;\(#,##0\)"/>
    <numFmt numFmtId="279" formatCode="0.0%;\(0.0%\)"/>
    <numFmt numFmtId="280" formatCode="#,##0.00&quot; F&quot;;\-#,##0.00&quot; F&quot;"/>
    <numFmt numFmtId="281" formatCode="#,##0.00&quot; F&quot;_);\(#,##0.00&quot; F)&quot;"/>
    <numFmt numFmtId="282" formatCode="\ว\ \ด\ด\ด\ด\ &quot;ค.ศ.&quot;\ \ค\ค\ค\ค"/>
    <numFmt numFmtId="283" formatCode="d\ \ด\ด\ด\ด\ \b\b\b\b"/>
    <numFmt numFmtId="284" formatCode="\ช\:\น\น"/>
    <numFmt numFmtId="285" formatCode="_-[$€]* #,##0.00_-;\-[$€]* #,##0.00_-;_-[$€]* &quot;-&quot;??_-;_-@_-"/>
    <numFmt numFmtId="286" formatCode="#,##0&quot; F&quot;_);[Red]\(#,##0&quot; F)&quot;"/>
  </numFmts>
  <fonts count="252">
    <font>
      <sz val="15"/>
      <name val="Angsana New"/>
      <family val="1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b/>
      <i/>
      <sz val="16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0"/>
      <name val="Arial"/>
      <family val="2"/>
    </font>
    <font>
      <b/>
      <sz val="15"/>
      <color indexed="9"/>
      <name val="Angsana New"/>
      <family val="1"/>
    </font>
    <font>
      <sz val="14"/>
      <name val="Cordia New"/>
      <family val="2"/>
    </font>
    <font>
      <sz val="15"/>
      <color indexed="10"/>
      <name val="Angsana New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1"/>
      <name val="Times New Roman"/>
      <family val="1"/>
    </font>
    <font>
      <sz val="11"/>
      <color indexed="8"/>
      <name val="Tahoma"/>
      <family val="2"/>
    </font>
    <font>
      <sz val="10"/>
      <color indexed="8"/>
      <name val="Arial"/>
      <family val="2"/>
      <charset val="222"/>
    </font>
    <font>
      <sz val="10"/>
      <color indexed="9"/>
      <name val="Arial"/>
      <family val="2"/>
      <charset val="222"/>
    </font>
    <font>
      <sz val="14"/>
      <name val="AngsanaUPC"/>
      <family val="1"/>
      <charset val="222"/>
    </font>
    <font>
      <sz val="10"/>
      <color indexed="20"/>
      <name val="Arial"/>
      <family val="2"/>
      <charset val="222"/>
    </font>
    <font>
      <b/>
      <sz val="10"/>
      <color indexed="52"/>
      <name val="Arial"/>
      <family val="2"/>
      <charset val="222"/>
    </font>
    <font>
      <b/>
      <sz val="10"/>
      <color indexed="9"/>
      <name val="Arial"/>
      <family val="2"/>
      <charset val="222"/>
    </font>
    <font>
      <i/>
      <sz val="10"/>
      <color indexed="23"/>
      <name val="Arial"/>
      <family val="2"/>
      <charset val="222"/>
    </font>
    <font>
      <sz val="10"/>
      <color indexed="17"/>
      <name val="Arial"/>
      <family val="2"/>
      <charset val="22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Arial"/>
      <family val="2"/>
      <charset val="222"/>
    </font>
    <font>
      <b/>
      <sz val="13"/>
      <color indexed="56"/>
      <name val="Arial"/>
      <family val="2"/>
      <charset val="222"/>
    </font>
    <font>
      <b/>
      <sz val="11"/>
      <color indexed="56"/>
      <name val="Arial"/>
      <family val="2"/>
      <charset val="222"/>
    </font>
    <font>
      <u/>
      <sz val="14"/>
      <color indexed="12"/>
      <name val="AngsanaUPC"/>
      <family val="1"/>
      <charset val="222"/>
    </font>
    <font>
      <sz val="10"/>
      <color indexed="62"/>
      <name val="Arial"/>
      <family val="2"/>
      <charset val="222"/>
    </font>
    <font>
      <sz val="10"/>
      <color indexed="52"/>
      <name val="Arial"/>
      <family val="2"/>
      <charset val="222"/>
    </font>
    <font>
      <sz val="10"/>
      <color indexed="60"/>
      <name val="Arial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0"/>
      <color indexed="63"/>
      <name val="Arial"/>
      <family val="2"/>
      <charset val="222"/>
    </font>
    <font>
      <b/>
      <sz val="18"/>
      <color indexed="56"/>
      <name val="Cambria"/>
      <family val="2"/>
      <charset val="222"/>
    </font>
    <font>
      <b/>
      <sz val="10"/>
      <color indexed="8"/>
      <name val="Arial"/>
      <family val="2"/>
      <charset val="222"/>
    </font>
    <font>
      <sz val="10"/>
      <color indexed="10"/>
      <name val="Arial"/>
      <family val="2"/>
      <charset val="222"/>
    </font>
    <font>
      <sz val="12"/>
      <name val="นูลมรผ"/>
    </font>
    <font>
      <sz val="14"/>
      <name val="AngsanaUPC"/>
      <family val="1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2"/>
      <name val="????"/>
    </font>
    <font>
      <sz val="14"/>
      <name val="?? ??"/>
      <charset val="222"/>
    </font>
    <font>
      <u/>
      <sz val="10.5"/>
      <color indexed="12"/>
      <name val="Cordia New"/>
      <family val="2"/>
    </font>
    <font>
      <u/>
      <sz val="10.5"/>
      <color indexed="36"/>
      <name val="Cordia New"/>
      <family val="2"/>
    </font>
    <font>
      <sz val="14"/>
      <name val="?? ??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2"/>
      <name val="นูลมรผ"/>
      <charset val="129"/>
    </font>
    <font>
      <sz val="16"/>
      <name val="AngsanaUPC"/>
      <family val="1"/>
      <charset val="222"/>
    </font>
    <font>
      <sz val="11"/>
      <name val="?l?r ?o?S?V?b?N"/>
      <family val="1"/>
    </font>
    <font>
      <sz val="11"/>
      <name val="‚l‚r ‚oƒSƒVƒbƒN"/>
    </font>
    <font>
      <sz val="12"/>
      <name val="Times New Roman"/>
      <family val="1"/>
    </font>
    <font>
      <sz val="16"/>
      <name val="CordiaUPC"/>
      <family val="1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sz val="12"/>
      <name val="Tms Rmn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0"/>
      <color indexed="8"/>
      <name val="Impact"/>
      <family val="2"/>
    </font>
    <font>
      <b/>
      <sz val="8"/>
      <name val="Arial"/>
      <family val="2"/>
    </font>
    <font>
      <sz val="12"/>
      <name val="SWISS-1"/>
    </font>
    <font>
      <sz val="14"/>
      <name val="CordiaUPC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name val="Times New Roman"/>
      <family val="1"/>
    </font>
    <font>
      <b/>
      <sz val="10"/>
      <name val="Tms Rmn"/>
      <family val="1"/>
    </font>
    <font>
      <b/>
      <sz val="10"/>
      <name val="Times New Roman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Tahoma"/>
      <family val="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name val="Tahoma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8"/>
      <name val="Wingdings"/>
      <charset val="2"/>
    </font>
    <font>
      <u/>
      <sz val="9"/>
      <name val="Helv"/>
    </font>
    <font>
      <sz val="8"/>
      <name val="MS Sans Serif"/>
      <family val="2"/>
      <charset val="222"/>
    </font>
    <font>
      <sz val="9"/>
      <name val="Geneva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sz val="11"/>
      <name val="Terminal"/>
      <family val="3"/>
      <charset val="255"/>
    </font>
    <font>
      <sz val="10"/>
      <name val="Geneva"/>
    </font>
    <font>
      <sz val="10"/>
      <name val="Geneva"/>
      <family val="2"/>
    </font>
    <font>
      <u/>
      <sz val="9"/>
      <color indexed="36"/>
      <name val="ＭＳ Ｐゴシック"/>
      <family val="3"/>
      <charset val="128"/>
    </font>
    <font>
      <u/>
      <sz val="14"/>
      <color indexed="12"/>
      <name val="Cordia New"/>
      <family val="2"/>
    </font>
    <font>
      <u/>
      <sz val="14"/>
      <color indexed="36"/>
      <name val="Cordia New"/>
      <family val="2"/>
    </font>
    <font>
      <sz val="11"/>
      <name val="ตธฟ๒"/>
      <family val="3"/>
      <charset val="129"/>
    </font>
    <font>
      <sz val="11"/>
      <name val="ตธฟ "/>
      <family val="3"/>
      <charset val="128"/>
    </font>
    <font>
      <sz val="12"/>
      <name val="宋体"/>
      <charset val="134"/>
    </font>
    <font>
      <u/>
      <sz val="12"/>
      <color indexed="36"/>
      <name val="宋体"/>
      <charset val="134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u/>
      <sz val="12"/>
      <color indexed="12"/>
      <name val="宋体"/>
      <charset val="134"/>
    </font>
    <font>
      <sz val="12"/>
      <name val="Osaka"/>
      <family val="3"/>
    </font>
    <font>
      <sz val="11"/>
      <name val="Helv"/>
      <charset val="222"/>
    </font>
    <font>
      <sz val="10"/>
      <name val="Helv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u/>
      <sz val="12"/>
      <name val="Helv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9"/>
      <name val="Book Antiqua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1"/>
      <color indexed="17"/>
      <name val="Tahoma"/>
      <family val="2"/>
      <charset val="222"/>
    </font>
    <font>
      <sz val="6"/>
      <name val="Palatino"/>
      <family val="1"/>
      <charset val="222"/>
    </font>
    <font>
      <sz val="6"/>
      <name val="Palatino"/>
      <family val="1"/>
    </font>
    <font>
      <sz val="28"/>
      <name val="Helvetica-Black"/>
      <charset val="22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2"/>
      <name val="CordiaUPC"/>
      <family val="2"/>
      <charset val="222"/>
    </font>
    <font>
      <sz val="11"/>
      <color indexed="60"/>
      <name val="Tahoma"/>
      <family val="2"/>
      <charset val="222"/>
    </font>
    <font>
      <sz val="10"/>
      <name val="Helv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sz val="9"/>
      <name val="Futura Lt BT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Univers (WN)"/>
    </font>
    <font>
      <sz val="11"/>
      <color indexed="10"/>
      <name val="Tahoma"/>
      <family val="2"/>
      <charset val="222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바탕체"/>
      <family val="3"/>
    </font>
    <font>
      <sz val="14"/>
      <name val="AngsanaUPC"/>
      <family val="3"/>
    </font>
    <font>
      <sz val="14"/>
      <name val="Cordia New"/>
      <family val="2"/>
      <charset val="222"/>
    </font>
    <font>
      <sz val="14"/>
      <name val="ＭＳ ・団"/>
      <family val="1"/>
      <charset val="128"/>
    </font>
    <font>
      <sz val="10"/>
      <name val="Moderne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0"/>
      <name val="MS Sans Serif"/>
      <family val="2"/>
    </font>
    <font>
      <sz val="14"/>
      <color indexed="57"/>
      <name val="Arial"/>
      <family val="2"/>
    </font>
    <font>
      <sz val="9"/>
      <color indexed="50"/>
      <name val="Arial"/>
      <family val="2"/>
    </font>
    <font>
      <sz val="6.5"/>
      <name val="Arial"/>
      <family val="2"/>
    </font>
    <font>
      <b/>
      <sz val="7"/>
      <color indexed="57"/>
      <name val="Arial"/>
      <family val="2"/>
    </font>
    <font>
      <sz val="12"/>
      <color indexed="5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7.5"/>
      <name val="Arial"/>
      <family val="2"/>
    </font>
    <font>
      <sz val="7.5"/>
      <color indexed="57"/>
      <name val="Arial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0"/>
      <name val="Arial"/>
      <family val="2"/>
    </font>
    <font>
      <i/>
      <sz val="14"/>
      <name val="Arial"/>
      <family val="2"/>
    </font>
    <font>
      <sz val="10"/>
      <name val="Arial"/>
      <family val="2"/>
      <charset val="186"/>
    </font>
    <font>
      <sz val="8"/>
      <name val="Book Antiqua"/>
      <family val="1"/>
    </font>
    <font>
      <sz val="10"/>
      <name val="Verdana"/>
      <family val="2"/>
    </font>
    <font>
      <sz val="15"/>
      <name val="Arial"/>
      <family val="2"/>
      <charset val="186"/>
    </font>
    <font>
      <sz val="12"/>
      <name val="SWISS"/>
    </font>
    <font>
      <sz val="24"/>
      <color indexed="13"/>
      <name val="SWISS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4"/>
      <name val="SWISS"/>
    </font>
    <font>
      <sz val="11"/>
      <color indexed="17"/>
      <name val="Calibri"/>
      <family val="2"/>
    </font>
    <font>
      <sz val="9"/>
      <name val="Lucida Console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4"/>
      <name val="Helv"/>
    </font>
    <font>
      <sz val="11"/>
      <color indexed="60"/>
      <name val="Calibri"/>
      <family val="2"/>
    </font>
    <font>
      <sz val="12"/>
      <name val="Helv"/>
      <family val="2"/>
    </font>
    <font>
      <sz val="11"/>
      <color indexed="63"/>
      <name val="Calibri"/>
      <family val="2"/>
    </font>
    <font>
      <sz val="12"/>
      <name val="Amerigo BT"/>
    </font>
    <font>
      <b/>
      <sz val="11"/>
      <color indexed="63"/>
      <name val="Calibri"/>
      <family val="2"/>
    </font>
    <font>
      <b/>
      <i/>
      <u/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39"/>
      <name val="Arial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sz val="24"/>
      <color indexed="13"/>
      <name val="Helv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4"/>
      <name val="Arial"/>
      <family val="2"/>
    </font>
    <font>
      <b/>
      <sz val="18"/>
      <color indexed="62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u/>
      <sz val="11"/>
      <color theme="10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1"/>
      <color theme="1"/>
      <name val="Tahoma"/>
      <family val="2"/>
      <charset val="222"/>
      <scheme val="minor"/>
    </font>
    <font>
      <sz val="8"/>
      <name val="Century Gothic"/>
      <family val="2"/>
    </font>
    <font>
      <sz val="11"/>
      <color indexed="28"/>
      <name val="Calibri"/>
      <family val="2"/>
    </font>
    <font>
      <sz val="11"/>
      <color indexed="58"/>
      <name val="Calibri"/>
      <family val="2"/>
    </font>
    <font>
      <sz val="8"/>
      <color indexed="41"/>
      <name val="Helv"/>
    </font>
    <font>
      <b/>
      <i/>
      <sz val="16"/>
      <name val="Helv"/>
      <family val="2"/>
    </font>
    <font>
      <sz val="8"/>
      <name val="Helv"/>
    </font>
    <font>
      <b/>
      <u/>
      <sz val="10"/>
      <name val="Helv"/>
    </font>
    <font>
      <sz val="11"/>
      <color indexed="16"/>
      <name val="Calibri"/>
      <family val="2"/>
    </font>
    <font>
      <i/>
      <sz val="15"/>
      <color theme="0"/>
      <name val="Angsana New"/>
      <family val="1"/>
    </font>
    <font>
      <sz val="15"/>
      <color rgb="FFFF0000"/>
      <name val="Angsana New"/>
      <family val="1"/>
    </font>
    <font>
      <sz val="15"/>
      <color rgb="FFC00000"/>
      <name val="Angsana New"/>
      <family val="1"/>
    </font>
  </fonts>
  <fills count="6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27"/>
      </patternFill>
    </fill>
    <fill>
      <patternFill patternType="solid">
        <fgColor indexed="27"/>
        <bgColor indexed="42"/>
      </patternFill>
    </fill>
    <fill>
      <patternFill patternType="solid">
        <fgColor indexed="47"/>
      </patternFill>
    </fill>
    <fill>
      <patternFill patternType="solid">
        <fgColor indexed="47"/>
        <bgColor indexed="41"/>
      </patternFill>
    </fill>
    <fill>
      <patternFill patternType="solid">
        <fgColor indexed="9"/>
      </patternFill>
    </fill>
    <fill>
      <patternFill patternType="solid">
        <fgColor indexed="63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21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0"/>
        <bgColor indexed="38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16"/>
      </patternFill>
    </fill>
    <fill>
      <patternFill patternType="solid">
        <fgColor indexed="57"/>
      </patternFill>
    </fill>
    <fill>
      <patternFill patternType="solid">
        <fgColor indexed="57"/>
        <bgColor indexed="38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24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22"/>
      </patternFill>
    </fill>
    <fill>
      <patternFill patternType="solid">
        <fgColor indexed="24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1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  <fill>
      <patternFill patternType="darkVertical"/>
    </fill>
    <fill>
      <patternFill patternType="solid">
        <fgColor indexed="3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2"/>
      </patternFill>
    </fill>
    <fill>
      <patternFill patternType="solid">
        <fgColor indexed="21"/>
        <bgColor indexed="57"/>
      </patternFill>
    </fill>
    <fill>
      <patternFill patternType="solid">
        <fgColor indexed="16"/>
        <bgColor indexed="10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auto="1"/>
      </top>
      <bottom/>
      <diagonal/>
    </border>
  </borders>
  <cellStyleXfs count="1551">
    <xf numFmtId="0" fontId="0" fillId="0" borderId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10" fillId="0" borderId="0"/>
    <xf numFmtId="0" fontId="8" fillId="0" borderId="0"/>
    <xf numFmtId="0" fontId="8" fillId="0" borderId="0"/>
    <xf numFmtId="200" fontId="10" fillId="0" borderId="0" applyFont="0" applyFill="0" applyBorder="0" applyAlignment="0" applyProtection="0"/>
    <xf numFmtId="201" fontId="47" fillId="0" borderId="0" applyFont="0" applyFill="0" applyBorder="0" applyAlignment="0" applyProtection="0"/>
    <xf numFmtId="0" fontId="48" fillId="0" borderId="0"/>
    <xf numFmtId="202" fontId="10" fillId="0" borderId="0" applyFon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41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40" fillId="0" borderId="0" applyFont="0" applyFill="0" applyBorder="0" applyAlignment="0" applyProtection="0"/>
    <xf numFmtId="204" fontId="19" fillId="0" borderId="0" applyFon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41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41" fontId="47" fillId="0" borderId="0" applyFont="0" applyFill="0" applyBorder="0" applyAlignment="0" applyProtection="0"/>
    <xf numFmtId="0" fontId="51" fillId="0" borderId="0"/>
    <xf numFmtId="0" fontId="41" fillId="0" borderId="0" applyFont="0" applyFill="0" applyBorder="0" applyAlignment="0" applyProtection="0"/>
    <xf numFmtId="42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207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46" fillId="0" borderId="0">
      <alignment vertical="top"/>
    </xf>
    <xf numFmtId="9" fontId="19" fillId="0" borderId="0"/>
    <xf numFmtId="9" fontId="41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9" fontId="19" fillId="0" borderId="0"/>
    <xf numFmtId="9" fontId="19" fillId="0" borderId="0"/>
    <xf numFmtId="9" fontId="19" fillId="0" borderId="0"/>
    <xf numFmtId="9" fontId="19" fillId="0" borderId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41" fillId="0" borderId="0" applyFont="0" applyFill="0" applyBorder="0" applyAlignment="0" applyProtection="0"/>
    <xf numFmtId="9" fontId="19" fillId="0" borderId="0"/>
    <xf numFmtId="9" fontId="41" fillId="0" borderId="0"/>
    <xf numFmtId="9" fontId="19" fillId="0" borderId="0"/>
    <xf numFmtId="9" fontId="41" fillId="0" borderId="0"/>
    <xf numFmtId="0" fontId="42" fillId="0" borderId="0" applyNumberFormat="0" applyFill="0" applyBorder="0" applyAlignment="0" applyProtection="0"/>
    <xf numFmtId="0" fontId="46" fillId="0" borderId="0">
      <alignment vertical="top"/>
    </xf>
    <xf numFmtId="0" fontId="46" fillId="0" borderId="0">
      <alignment vertical="top"/>
    </xf>
    <xf numFmtId="0" fontId="42" fillId="0" borderId="0" applyNumberFormat="0" applyFill="0" applyBorder="0" applyAlignment="0" applyProtection="0"/>
    <xf numFmtId="41" fontId="8" fillId="0" borderId="0" applyFont="0" applyFill="0" applyBorder="0" applyAlignment="0" applyProtection="0"/>
    <xf numFmtId="0" fontId="46" fillId="0" borderId="0">
      <alignment vertical="top"/>
    </xf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41" fillId="0" borderId="0" applyFont="0" applyFill="0" applyBorder="0" applyAlignment="0" applyProtection="0"/>
    <xf numFmtId="0" fontId="46" fillId="0" borderId="0">
      <alignment vertical="top"/>
    </xf>
    <xf numFmtId="209" fontId="19" fillId="0" borderId="0" applyFont="0" applyFill="0" applyBorder="0" applyAlignment="0" applyProtection="0"/>
    <xf numFmtId="0" fontId="46" fillId="0" borderId="0">
      <alignment vertical="top"/>
    </xf>
    <xf numFmtId="0" fontId="46" fillId="0" borderId="0">
      <alignment vertical="top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10" fontId="8" fillId="0" borderId="0" applyFont="0" applyFill="0" applyBorder="0" applyAlignment="0" applyProtection="0"/>
    <xf numFmtId="0" fontId="8" fillId="0" borderId="0"/>
    <xf numFmtId="0" fontId="8" fillId="0" borderId="0"/>
    <xf numFmtId="9" fontId="19" fillId="0" borderId="0"/>
    <xf numFmtId="9" fontId="41" fillId="0" borderId="0"/>
    <xf numFmtId="211" fontId="8" fillId="0" borderId="0" applyFont="0" applyFill="0" applyBorder="0" applyAlignment="0" applyProtection="0"/>
    <xf numFmtId="212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41" fillId="0" borderId="0" applyFont="0" applyFill="0" applyBorder="0" applyAlignment="0" applyProtection="0"/>
    <xf numFmtId="41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209" fontId="41" fillId="0" borderId="0" applyFont="0" applyFill="0" applyBorder="0" applyAlignment="0" applyProtection="0"/>
    <xf numFmtId="41" fontId="8" fillId="0" borderId="0" applyFont="0" applyFill="0" applyBorder="0" applyAlignment="0" applyProtection="0"/>
    <xf numFmtId="224" fontId="96" fillId="0" borderId="0"/>
    <xf numFmtId="0" fontId="52" fillId="0" borderId="0" applyNumberFormat="0" applyFill="0" applyBorder="0" applyAlignment="0" applyProtection="0"/>
    <xf numFmtId="0" fontId="8" fillId="2" borderId="0" applyNumberFormat="0" applyFont="0" applyAlignment="0" applyProtection="0"/>
    <xf numFmtId="209" fontId="41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4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41" fillId="0" borderId="0" applyFont="0" applyFill="0" applyBorder="0" applyAlignment="0" applyProtection="0"/>
    <xf numFmtId="41" fontId="8" fillId="0" borderId="0" applyFont="0" applyFill="0" applyBorder="0" applyAlignment="0" applyProtection="0"/>
    <xf numFmtId="214" fontId="8" fillId="0" borderId="0" applyFont="0" applyFill="0" applyBorder="0" applyAlignment="0" applyProtection="0"/>
    <xf numFmtId="215" fontId="8" fillId="0" borderId="0" applyFont="0" applyFill="0" applyBorder="0" applyProtection="0">
      <alignment horizontal="right"/>
    </xf>
    <xf numFmtId="37" fontId="130" fillId="0" borderId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41" fillId="0" borderId="0" applyFont="0" applyFill="0" applyBorder="0" applyAlignment="0" applyProtection="0"/>
    <xf numFmtId="0" fontId="46" fillId="0" borderId="0">
      <alignment vertical="top"/>
    </xf>
    <xf numFmtId="0" fontId="46" fillId="0" borderId="0">
      <alignment vertical="top"/>
    </xf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46" fillId="0" borderId="0">
      <alignment vertical="top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46" fillId="0" borderId="0">
      <alignment vertical="top"/>
    </xf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53" fillId="0" borderId="0" applyNumberFormat="0" applyFill="0" applyBorder="0" applyProtection="0">
      <alignment vertical="top"/>
    </xf>
    <xf numFmtId="209" fontId="41" fillId="0" borderId="0" applyFont="0" applyFill="0" applyBorder="0" applyAlignment="0" applyProtection="0"/>
    <xf numFmtId="0" fontId="54" fillId="0" borderId="5" applyNumberFormat="0" applyFill="0" applyAlignment="0" applyProtection="0"/>
    <xf numFmtId="0" fontId="55" fillId="0" borderId="6" applyNumberFormat="0" applyFill="0" applyProtection="0">
      <alignment horizontal="center"/>
    </xf>
    <xf numFmtId="0" fontId="55" fillId="0" borderId="0" applyNumberFormat="0" applyFill="0" applyBorder="0" applyProtection="0">
      <alignment horizontal="left"/>
    </xf>
    <xf numFmtId="0" fontId="56" fillId="0" borderId="0" applyNumberFormat="0" applyFill="0" applyBorder="0" applyProtection="0">
      <alignment horizontal="centerContinuous"/>
    </xf>
    <xf numFmtId="41" fontId="8" fillId="0" borderId="0" applyFont="0" applyFill="0" applyBorder="0" applyAlignment="0" applyProtection="0"/>
    <xf numFmtId="209" fontId="41" fillId="0" borderId="0" applyFont="0" applyFill="0" applyBorder="0" applyAlignment="0" applyProtection="0"/>
    <xf numFmtId="0" fontId="46" fillId="0" borderId="0">
      <alignment vertical="top"/>
    </xf>
    <xf numFmtId="0" fontId="46" fillId="0" borderId="0">
      <alignment vertical="top"/>
    </xf>
    <xf numFmtId="41" fontId="8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46" fillId="0" borderId="0">
      <alignment vertical="top"/>
    </xf>
    <xf numFmtId="41" fontId="8" fillId="0" borderId="0" applyFont="0" applyFill="0" applyBorder="0" applyAlignment="0" applyProtection="0"/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0" fontId="8" fillId="0" borderId="0"/>
    <xf numFmtId="209" fontId="19" fillId="0" borderId="0" applyFont="0" applyFill="0" applyBorder="0" applyAlignment="0" applyProtection="0"/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0" fontId="46" fillId="0" borderId="0">
      <alignment vertical="top"/>
    </xf>
    <xf numFmtId="209" fontId="19" fillId="0" borderId="0" applyFont="0" applyFill="0" applyBorder="0" applyAlignment="0" applyProtection="0"/>
    <xf numFmtId="209" fontId="41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41" fontId="8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0" fontId="131" fillId="0" borderId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216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218" fontId="58" fillId="0" borderId="0" applyFont="0" applyFill="0" applyBorder="0" applyAlignment="0" applyProtection="0"/>
    <xf numFmtId="219" fontId="58" fillId="0" borderId="0" applyFont="0" applyFill="0" applyBorder="0" applyAlignment="0" applyProtection="0"/>
    <xf numFmtId="44" fontId="180" fillId="0" borderId="0" applyFont="0" applyFill="0" applyBorder="0" applyAlignment="0" applyProtection="0"/>
    <xf numFmtId="42" fontId="180" fillId="0" borderId="0" applyFont="0" applyFill="0" applyBorder="0" applyAlignment="0" applyProtection="0"/>
    <xf numFmtId="0" fontId="59" fillId="0" borderId="0"/>
    <xf numFmtId="0" fontId="180" fillId="0" borderId="0"/>
    <xf numFmtId="0" fontId="60" fillId="0" borderId="0"/>
    <xf numFmtId="43" fontId="180" fillId="0" borderId="0" applyFont="0" applyFill="0" applyBorder="0" applyAlignment="0" applyProtection="0"/>
    <xf numFmtId="41" fontId="180" fillId="0" borderId="0" applyFont="0" applyFill="0" applyBorder="0" applyAlignment="0" applyProtection="0"/>
    <xf numFmtId="0" fontId="74" fillId="0" borderId="0"/>
    <xf numFmtId="0" fontId="61" fillId="0" borderId="0"/>
    <xf numFmtId="0" fontId="41" fillId="0" borderId="0" applyFont="0" applyFill="0" applyBorder="0" applyAlignment="0" applyProtection="0"/>
    <xf numFmtId="0" fontId="17" fillId="3" borderId="0" applyNumberFormat="0" applyBorder="0" applyAlignment="0" applyProtection="0"/>
    <xf numFmtId="0" fontId="74" fillId="4" borderId="0" applyNumberFormat="0" applyBorder="0" applyAlignment="0" applyProtection="0"/>
    <xf numFmtId="0" fontId="132" fillId="3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17" fillId="5" borderId="0" applyNumberFormat="0" applyBorder="0" applyAlignment="0" applyProtection="0"/>
    <xf numFmtId="0" fontId="74" fillId="6" borderId="0" applyNumberFormat="0" applyBorder="0" applyAlignment="0" applyProtection="0"/>
    <xf numFmtId="0" fontId="132" fillId="5" borderId="0" applyNumberFormat="0" applyBorder="0" applyAlignment="0" applyProtection="0"/>
    <xf numFmtId="0" fontId="74" fillId="6" borderId="0" applyNumberFormat="0" applyBorder="0" applyAlignment="0" applyProtection="0"/>
    <xf numFmtId="0" fontId="74" fillId="6" borderId="0" applyNumberFormat="0" applyBorder="0" applyAlignment="0" applyProtection="0"/>
    <xf numFmtId="0" fontId="17" fillId="7" borderId="0" applyNumberFormat="0" applyBorder="0" applyAlignment="0" applyProtection="0"/>
    <xf numFmtId="0" fontId="74" fillId="8" borderId="0" applyNumberFormat="0" applyBorder="0" applyAlignment="0" applyProtection="0"/>
    <xf numFmtId="0" fontId="132" fillId="7" borderId="0" applyNumberFormat="0" applyBorder="0" applyAlignment="0" applyProtection="0"/>
    <xf numFmtId="0" fontId="74" fillId="8" borderId="0" applyNumberFormat="0" applyBorder="0" applyAlignment="0" applyProtection="0"/>
    <xf numFmtId="0" fontId="74" fillId="8" borderId="0" applyNumberFormat="0" applyBorder="0" applyAlignment="0" applyProtection="0"/>
    <xf numFmtId="0" fontId="17" fillId="9" borderId="0" applyNumberFormat="0" applyBorder="0" applyAlignment="0" applyProtection="0"/>
    <xf numFmtId="0" fontId="74" fillId="10" borderId="0" applyNumberFormat="0" applyBorder="0" applyAlignment="0" applyProtection="0"/>
    <xf numFmtId="0" fontId="132" fillId="9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17" fillId="11" borderId="0" applyNumberFormat="0" applyBorder="0" applyAlignment="0" applyProtection="0"/>
    <xf numFmtId="0" fontId="74" fillId="12" borderId="0" applyNumberFormat="0" applyBorder="0" applyAlignment="0" applyProtection="0"/>
    <xf numFmtId="0" fontId="132" fillId="11" borderId="0" applyNumberFormat="0" applyBorder="0" applyAlignment="0" applyProtection="0"/>
    <xf numFmtId="0" fontId="74" fillId="12" borderId="0" applyNumberFormat="0" applyBorder="0" applyAlignment="0" applyProtection="0"/>
    <xf numFmtId="0" fontId="74" fillId="12" borderId="0" applyNumberFormat="0" applyBorder="0" applyAlignment="0" applyProtection="0"/>
    <xf numFmtId="0" fontId="17" fillId="13" borderId="0" applyNumberFormat="0" applyBorder="0" applyAlignment="0" applyProtection="0"/>
    <xf numFmtId="0" fontId="74" fillId="14" borderId="0" applyNumberFormat="0" applyBorder="0" applyAlignment="0" applyProtection="0"/>
    <xf numFmtId="0" fontId="132" fillId="13" borderId="0" applyNumberFormat="0" applyBorder="0" applyAlignment="0" applyProtection="0"/>
    <xf numFmtId="0" fontId="74" fillId="14" borderId="0" applyNumberFormat="0" applyBorder="0" applyAlignment="0" applyProtection="0"/>
    <xf numFmtId="0" fontId="74" fillId="14" borderId="0" applyNumberFormat="0" applyBorder="0" applyAlignment="0" applyProtection="0"/>
    <xf numFmtId="0" fontId="74" fillId="15" borderId="0" applyNumberFormat="0" applyBorder="0" applyAlignment="0" applyProtection="0"/>
    <xf numFmtId="0" fontId="74" fillId="16" borderId="0" applyNumberFormat="0" applyBorder="0" applyAlignment="0" applyProtection="0"/>
    <xf numFmtId="0" fontId="74" fillId="16" borderId="0" applyNumberFormat="0" applyBorder="0" applyAlignment="0" applyProtection="0"/>
    <xf numFmtId="0" fontId="74" fillId="15" borderId="0" applyNumberFormat="0" applyBorder="0" applyAlignment="0" applyProtection="0"/>
    <xf numFmtId="0" fontId="74" fillId="11" borderId="0" applyNumberFormat="0" applyBorder="0" applyAlignment="0" applyProtection="0"/>
    <xf numFmtId="0" fontId="74" fillId="13" borderId="0" applyNumberFormat="0" applyBorder="0" applyAlignment="0" applyProtection="0"/>
    <xf numFmtId="0" fontId="132" fillId="15" borderId="0" applyNumberFormat="0" applyBorder="0" applyAlignment="0" applyProtection="0"/>
    <xf numFmtId="0" fontId="132" fillId="13" borderId="0" applyNumberFormat="0" applyBorder="0" applyAlignment="0" applyProtection="0"/>
    <xf numFmtId="0" fontId="132" fillId="17" borderId="0" applyNumberFormat="0" applyBorder="0" applyAlignment="0" applyProtection="0"/>
    <xf numFmtId="0" fontId="132" fillId="15" borderId="0" applyNumberFormat="0" applyBorder="0" applyAlignment="0" applyProtection="0"/>
    <xf numFmtId="0" fontId="132" fillId="11" borderId="0" applyNumberFormat="0" applyBorder="0" applyAlignment="0" applyProtection="0"/>
    <xf numFmtId="0" fontId="132" fillId="13" borderId="0" applyNumberFormat="0" applyBorder="0" applyAlignment="0" applyProtection="0"/>
    <xf numFmtId="220" fontId="8" fillId="0" borderId="0" applyProtection="0">
      <protection locked="0"/>
    </xf>
    <xf numFmtId="0" fontId="17" fillId="18" borderId="0" applyNumberFormat="0" applyBorder="0" applyAlignment="0" applyProtection="0"/>
    <xf numFmtId="0" fontId="74" fillId="19" borderId="0" applyNumberFormat="0" applyBorder="0" applyAlignment="0" applyProtection="0"/>
    <xf numFmtId="0" fontId="132" fillId="18" borderId="0" applyNumberFormat="0" applyBorder="0" applyAlignment="0" applyProtection="0"/>
    <xf numFmtId="0" fontId="74" fillId="19" borderId="0" applyNumberFormat="0" applyBorder="0" applyAlignment="0" applyProtection="0"/>
    <xf numFmtId="0" fontId="74" fillId="19" borderId="0" applyNumberFormat="0" applyBorder="0" applyAlignment="0" applyProtection="0"/>
    <xf numFmtId="0" fontId="17" fillId="20" borderId="0" applyNumberFormat="0" applyBorder="0" applyAlignment="0" applyProtection="0"/>
    <xf numFmtId="0" fontId="74" fillId="21" borderId="0" applyNumberFormat="0" applyBorder="0" applyAlignment="0" applyProtection="0"/>
    <xf numFmtId="0" fontId="132" fillId="20" borderId="0" applyNumberFormat="0" applyBorder="0" applyAlignment="0" applyProtection="0"/>
    <xf numFmtId="0" fontId="74" fillId="21" borderId="0" applyNumberFormat="0" applyBorder="0" applyAlignment="0" applyProtection="0"/>
    <xf numFmtId="0" fontId="74" fillId="21" borderId="0" applyNumberFormat="0" applyBorder="0" applyAlignment="0" applyProtection="0"/>
    <xf numFmtId="0" fontId="17" fillId="22" borderId="0" applyNumberFormat="0" applyBorder="0" applyAlignment="0" applyProtection="0"/>
    <xf numFmtId="0" fontId="74" fillId="23" borderId="0" applyNumberFormat="0" applyBorder="0" applyAlignment="0" applyProtection="0"/>
    <xf numFmtId="0" fontId="132" fillId="22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17" fillId="9" borderId="0" applyNumberFormat="0" applyBorder="0" applyAlignment="0" applyProtection="0"/>
    <xf numFmtId="0" fontId="74" fillId="10" borderId="0" applyNumberFormat="0" applyBorder="0" applyAlignment="0" applyProtection="0"/>
    <xf numFmtId="0" fontId="132" fillId="9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17" fillId="18" borderId="0" applyNumberFormat="0" applyBorder="0" applyAlignment="0" applyProtection="0"/>
    <xf numFmtId="0" fontId="74" fillId="19" borderId="0" applyNumberFormat="0" applyBorder="0" applyAlignment="0" applyProtection="0"/>
    <xf numFmtId="0" fontId="132" fillId="18" borderId="0" applyNumberFormat="0" applyBorder="0" applyAlignment="0" applyProtection="0"/>
    <xf numFmtId="0" fontId="74" fillId="19" borderId="0" applyNumberFormat="0" applyBorder="0" applyAlignment="0" applyProtection="0"/>
    <xf numFmtId="0" fontId="74" fillId="19" borderId="0" applyNumberFormat="0" applyBorder="0" applyAlignment="0" applyProtection="0"/>
    <xf numFmtId="0" fontId="17" fillId="24" borderId="0" applyNumberFormat="0" applyBorder="0" applyAlignment="0" applyProtection="0"/>
    <xf numFmtId="0" fontId="74" fillId="25" borderId="0" applyNumberFormat="0" applyBorder="0" applyAlignment="0" applyProtection="0"/>
    <xf numFmtId="0" fontId="132" fillId="24" borderId="0" applyNumberFormat="0" applyBorder="0" applyAlignment="0" applyProtection="0"/>
    <xf numFmtId="0" fontId="74" fillId="25" borderId="0" applyNumberFormat="0" applyBorder="0" applyAlignment="0" applyProtection="0"/>
    <xf numFmtId="0" fontId="74" fillId="25" borderId="0" applyNumberFormat="0" applyBorder="0" applyAlignment="0" applyProtection="0"/>
    <xf numFmtId="0" fontId="74" fillId="26" borderId="0" applyNumberFormat="0" applyBorder="0" applyAlignment="0" applyProtection="0"/>
    <xf numFmtId="0" fontId="74" fillId="16" borderId="0" applyNumberFormat="0" applyBorder="0" applyAlignment="0" applyProtection="0"/>
    <xf numFmtId="0" fontId="74" fillId="16" borderId="0" applyNumberFormat="0" applyBorder="0" applyAlignment="0" applyProtection="0"/>
    <xf numFmtId="0" fontId="74" fillId="26" borderId="0" applyNumberFormat="0" applyBorder="0" applyAlignment="0" applyProtection="0"/>
    <xf numFmtId="0" fontId="74" fillId="18" borderId="0" applyNumberFormat="0" applyBorder="0" applyAlignment="0" applyProtection="0"/>
    <xf numFmtId="0" fontId="74" fillId="13" borderId="0" applyNumberFormat="0" applyBorder="0" applyAlignment="0" applyProtection="0"/>
    <xf numFmtId="0" fontId="132" fillId="26" borderId="0" applyNumberFormat="0" applyBorder="0" applyAlignment="0" applyProtection="0"/>
    <xf numFmtId="0" fontId="132" fillId="20" borderId="0" applyNumberFormat="0" applyBorder="0" applyAlignment="0" applyProtection="0"/>
    <xf numFmtId="0" fontId="132" fillId="2" borderId="0" applyNumberFormat="0" applyBorder="0" applyAlignment="0" applyProtection="0"/>
    <xf numFmtId="0" fontId="132" fillId="26" borderId="0" applyNumberFormat="0" applyBorder="0" applyAlignment="0" applyProtection="0"/>
    <xf numFmtId="0" fontId="132" fillId="18" borderId="0" applyNumberFormat="0" applyBorder="0" applyAlignment="0" applyProtection="0"/>
    <xf numFmtId="0" fontId="132" fillId="13" borderId="0" applyNumberFormat="0" applyBorder="0" applyAlignment="0" applyProtection="0"/>
    <xf numFmtId="192" fontId="62" fillId="0" borderId="7">
      <alignment horizontal="right" vertical="center"/>
    </xf>
    <xf numFmtId="0" fontId="18" fillId="27" borderId="0" applyNumberFormat="0" applyBorder="0" applyAlignment="0" applyProtection="0"/>
    <xf numFmtId="0" fontId="181" fillId="28" borderId="0" applyNumberFormat="0" applyBorder="0" applyAlignment="0" applyProtection="0"/>
    <xf numFmtId="0" fontId="133" fillId="27" borderId="0" applyNumberFormat="0" applyBorder="0" applyAlignment="0" applyProtection="0"/>
    <xf numFmtId="0" fontId="181" fillId="28" borderId="0" applyNumberFormat="0" applyBorder="0" applyAlignment="0" applyProtection="0"/>
    <xf numFmtId="0" fontId="181" fillId="28" borderId="0" applyNumberFormat="0" applyBorder="0" applyAlignment="0" applyProtection="0"/>
    <xf numFmtId="0" fontId="18" fillId="20" borderId="0" applyNumberFormat="0" applyBorder="0" applyAlignment="0" applyProtection="0"/>
    <xf numFmtId="0" fontId="181" fillId="21" borderId="0" applyNumberFormat="0" applyBorder="0" applyAlignment="0" applyProtection="0"/>
    <xf numFmtId="0" fontId="133" fillId="20" borderId="0" applyNumberFormat="0" applyBorder="0" applyAlignment="0" applyProtection="0"/>
    <xf numFmtId="0" fontId="181" fillId="21" borderId="0" applyNumberFormat="0" applyBorder="0" applyAlignment="0" applyProtection="0"/>
    <xf numFmtId="0" fontId="181" fillId="21" borderId="0" applyNumberFormat="0" applyBorder="0" applyAlignment="0" applyProtection="0"/>
    <xf numFmtId="0" fontId="18" fillId="22" borderId="0" applyNumberFormat="0" applyBorder="0" applyAlignment="0" applyProtection="0"/>
    <xf numFmtId="0" fontId="181" fillId="23" borderId="0" applyNumberFormat="0" applyBorder="0" applyAlignment="0" applyProtection="0"/>
    <xf numFmtId="0" fontId="133" fillId="22" borderId="0" applyNumberFormat="0" applyBorder="0" applyAlignment="0" applyProtection="0"/>
    <xf numFmtId="0" fontId="181" fillId="23" borderId="0" applyNumberFormat="0" applyBorder="0" applyAlignment="0" applyProtection="0"/>
    <xf numFmtId="0" fontId="181" fillId="23" borderId="0" applyNumberFormat="0" applyBorder="0" applyAlignment="0" applyProtection="0"/>
    <xf numFmtId="0" fontId="18" fillId="29" borderId="0" applyNumberFormat="0" applyBorder="0" applyAlignment="0" applyProtection="0"/>
    <xf numFmtId="0" fontId="181" fillId="30" borderId="0" applyNumberFormat="0" applyBorder="0" applyAlignment="0" applyProtection="0"/>
    <xf numFmtId="0" fontId="133" fillId="29" borderId="0" applyNumberFormat="0" applyBorder="0" applyAlignment="0" applyProtection="0"/>
    <xf numFmtId="0" fontId="181" fillId="30" borderId="0" applyNumberFormat="0" applyBorder="0" applyAlignment="0" applyProtection="0"/>
    <xf numFmtId="0" fontId="181" fillId="30" borderId="0" applyNumberFormat="0" applyBorder="0" applyAlignment="0" applyProtection="0"/>
    <xf numFmtId="0" fontId="18" fillId="31" borderId="0" applyNumberFormat="0" applyBorder="0" applyAlignment="0" applyProtection="0"/>
    <xf numFmtId="0" fontId="181" fillId="32" borderId="0" applyNumberFormat="0" applyBorder="0" applyAlignment="0" applyProtection="0"/>
    <xf numFmtId="0" fontId="133" fillId="31" borderId="0" applyNumberFormat="0" applyBorder="0" applyAlignment="0" applyProtection="0"/>
    <xf numFmtId="0" fontId="181" fillId="32" borderId="0" applyNumberFormat="0" applyBorder="0" applyAlignment="0" applyProtection="0"/>
    <xf numFmtId="0" fontId="181" fillId="32" borderId="0" applyNumberFormat="0" applyBorder="0" applyAlignment="0" applyProtection="0"/>
    <xf numFmtId="0" fontId="18" fillId="33" borderId="0" applyNumberFormat="0" applyBorder="0" applyAlignment="0" applyProtection="0"/>
    <xf numFmtId="0" fontId="181" fillId="34" borderId="0" applyNumberFormat="0" applyBorder="0" applyAlignment="0" applyProtection="0"/>
    <xf numFmtId="0" fontId="133" fillId="33" borderId="0" applyNumberFormat="0" applyBorder="0" applyAlignment="0" applyProtection="0"/>
    <xf numFmtId="0" fontId="181" fillId="34" borderId="0" applyNumberFormat="0" applyBorder="0" applyAlignment="0" applyProtection="0"/>
    <xf numFmtId="0" fontId="181" fillId="34" borderId="0" applyNumberFormat="0" applyBorder="0" applyAlignment="0" applyProtection="0"/>
    <xf numFmtId="0" fontId="181" fillId="31" borderId="0" applyNumberFormat="0" applyBorder="0" applyAlignment="0" applyProtection="0"/>
    <xf numFmtId="0" fontId="181" fillId="16" borderId="0" applyNumberFormat="0" applyBorder="0" applyAlignment="0" applyProtection="0"/>
    <xf numFmtId="0" fontId="181" fillId="16" borderId="0" applyNumberFormat="0" applyBorder="0" applyAlignment="0" applyProtection="0"/>
    <xf numFmtId="0" fontId="181" fillId="26" borderId="0" applyNumberFormat="0" applyBorder="0" applyAlignment="0" applyProtection="0"/>
    <xf numFmtId="0" fontId="181" fillId="31" borderId="0" applyNumberFormat="0" applyBorder="0" applyAlignment="0" applyProtection="0"/>
    <xf numFmtId="0" fontId="181" fillId="13" borderId="0" applyNumberFormat="0" applyBorder="0" applyAlignment="0" applyProtection="0"/>
    <xf numFmtId="0" fontId="133" fillId="31" borderId="0" applyNumberFormat="0" applyBorder="0" applyAlignment="0" applyProtection="0"/>
    <xf numFmtId="0" fontId="133" fillId="20" borderId="0" applyNumberFormat="0" applyBorder="0" applyAlignment="0" applyProtection="0"/>
    <xf numFmtId="0" fontId="133" fillId="2" borderId="0" applyNumberFormat="0" applyBorder="0" applyAlignment="0" applyProtection="0"/>
    <xf numFmtId="0" fontId="133" fillId="26" borderId="0" applyNumberFormat="0" applyBorder="0" applyAlignment="0" applyProtection="0"/>
    <xf numFmtId="0" fontId="133" fillId="31" borderId="0" applyNumberFormat="0" applyBorder="0" applyAlignment="0" applyProtection="0"/>
    <xf numFmtId="0" fontId="133" fillId="13" borderId="0" applyNumberFormat="0" applyBorder="0" applyAlignment="0" applyProtection="0"/>
    <xf numFmtId="9" fontId="19" fillId="0" borderId="0"/>
    <xf numFmtId="0" fontId="40" fillId="0" borderId="0" applyFont="0" applyFill="0" applyBorder="0" applyAlignment="0" applyProtection="0"/>
    <xf numFmtId="0" fontId="63" fillId="0" borderId="8">
      <alignment horizontal="center"/>
    </xf>
    <xf numFmtId="0" fontId="64" fillId="0" borderId="0"/>
    <xf numFmtId="0" fontId="64" fillId="0" borderId="9" applyFill="0">
      <alignment horizontal="center"/>
      <protection locked="0"/>
    </xf>
    <xf numFmtId="0" fontId="63" fillId="0" borderId="0" applyFill="0">
      <alignment horizontal="center"/>
      <protection locked="0"/>
    </xf>
    <xf numFmtId="0" fontId="63" fillId="35" borderId="0"/>
    <xf numFmtId="0" fontId="63" fillId="0" borderId="0">
      <protection locked="0"/>
    </xf>
    <xf numFmtId="0" fontId="63" fillId="0" borderId="0"/>
    <xf numFmtId="221" fontId="63" fillId="0" borderId="0"/>
    <xf numFmtId="222" fontId="63" fillId="0" borderId="0"/>
    <xf numFmtId="0" fontId="64" fillId="36" borderId="0">
      <alignment horizontal="right"/>
    </xf>
    <xf numFmtId="0" fontId="63" fillId="0" borderId="0"/>
    <xf numFmtId="0" fontId="18" fillId="37" borderId="0" applyNumberFormat="0" applyBorder="0" applyAlignment="0" applyProtection="0"/>
    <xf numFmtId="0" fontId="181" fillId="38" borderId="0" applyNumberFormat="0" applyBorder="0" applyAlignment="0" applyProtection="0"/>
    <xf numFmtId="0" fontId="133" fillId="37" borderId="0" applyNumberFormat="0" applyBorder="0" applyAlignment="0" applyProtection="0"/>
    <xf numFmtId="0" fontId="181" fillId="38" borderId="0" applyNumberFormat="0" applyBorder="0" applyAlignment="0" applyProtection="0"/>
    <xf numFmtId="0" fontId="181" fillId="38" borderId="0" applyNumberFormat="0" applyBorder="0" applyAlignment="0" applyProtection="0"/>
    <xf numFmtId="0" fontId="18" fillId="39" borderId="0" applyNumberFormat="0" applyBorder="0" applyAlignment="0" applyProtection="0"/>
    <xf numFmtId="0" fontId="181" fillId="40" borderId="0" applyNumberFormat="0" applyBorder="0" applyAlignment="0" applyProtection="0"/>
    <xf numFmtId="0" fontId="133" fillId="39" borderId="0" applyNumberFormat="0" applyBorder="0" applyAlignment="0" applyProtection="0"/>
    <xf numFmtId="0" fontId="181" fillId="40" borderId="0" applyNumberFormat="0" applyBorder="0" applyAlignment="0" applyProtection="0"/>
    <xf numFmtId="0" fontId="181" fillId="40" borderId="0" applyNumberFormat="0" applyBorder="0" applyAlignment="0" applyProtection="0"/>
    <xf numFmtId="0" fontId="18" fillId="41" borderId="0" applyNumberFormat="0" applyBorder="0" applyAlignment="0" applyProtection="0"/>
    <xf numFmtId="0" fontId="74" fillId="17" borderId="0" applyNumberFormat="0" applyBorder="0" applyAlignment="0" applyProtection="0"/>
    <xf numFmtId="0" fontId="181" fillId="42" borderId="0" applyNumberFormat="0" applyBorder="0" applyAlignment="0" applyProtection="0"/>
    <xf numFmtId="0" fontId="133" fillId="41" borderId="0" applyNumberFormat="0" applyBorder="0" applyAlignment="0" applyProtection="0"/>
    <xf numFmtId="0" fontId="181" fillId="42" borderId="0" applyNumberFormat="0" applyBorder="0" applyAlignment="0" applyProtection="0"/>
    <xf numFmtId="0" fontId="181" fillId="42" borderId="0" applyNumberFormat="0" applyBorder="0" applyAlignment="0" applyProtection="0"/>
    <xf numFmtId="0" fontId="18" fillId="29" borderId="0" applyNumberFormat="0" applyBorder="0" applyAlignment="0" applyProtection="0"/>
    <xf numFmtId="0" fontId="181" fillId="30" borderId="0" applyNumberFormat="0" applyBorder="0" applyAlignment="0" applyProtection="0"/>
    <xf numFmtId="0" fontId="133" fillId="29" borderId="0" applyNumberFormat="0" applyBorder="0" applyAlignment="0" applyProtection="0"/>
    <xf numFmtId="0" fontId="181" fillId="30" borderId="0" applyNumberFormat="0" applyBorder="0" applyAlignment="0" applyProtection="0"/>
    <xf numFmtId="0" fontId="181" fillId="30" borderId="0" applyNumberFormat="0" applyBorder="0" applyAlignment="0" applyProtection="0"/>
    <xf numFmtId="0" fontId="18" fillId="31" borderId="0" applyNumberFormat="0" applyBorder="0" applyAlignment="0" applyProtection="0"/>
    <xf numFmtId="0" fontId="181" fillId="32" borderId="0" applyNumberFormat="0" applyBorder="0" applyAlignment="0" applyProtection="0"/>
    <xf numFmtId="0" fontId="133" fillId="31" borderId="0" applyNumberFormat="0" applyBorder="0" applyAlignment="0" applyProtection="0"/>
    <xf numFmtId="0" fontId="181" fillId="32" borderId="0" applyNumberFormat="0" applyBorder="0" applyAlignment="0" applyProtection="0"/>
    <xf numFmtId="0" fontId="181" fillId="32" borderId="0" applyNumberFormat="0" applyBorder="0" applyAlignment="0" applyProtection="0"/>
    <xf numFmtId="0" fontId="18" fillId="43" borderId="0" applyNumberFormat="0" applyBorder="0" applyAlignment="0" applyProtection="0"/>
    <xf numFmtId="0" fontId="181" fillId="44" borderId="0" applyNumberFormat="0" applyBorder="0" applyAlignment="0" applyProtection="0"/>
    <xf numFmtId="0" fontId="133" fillId="43" borderId="0" applyNumberFormat="0" applyBorder="0" applyAlignment="0" applyProtection="0"/>
    <xf numFmtId="0" fontId="181" fillId="44" borderId="0" applyNumberFormat="0" applyBorder="0" applyAlignment="0" applyProtection="0"/>
    <xf numFmtId="0" fontId="181" fillId="44" borderId="0" applyNumberFormat="0" applyBorder="0" applyAlignment="0" applyProtection="0"/>
    <xf numFmtId="0" fontId="61" fillId="0" borderId="0">
      <alignment horizontal="justify" vertical="top" wrapText="1"/>
      <protection locked="0"/>
    </xf>
    <xf numFmtId="224" fontId="96" fillId="0" borderId="0"/>
    <xf numFmtId="0" fontId="65" fillId="0" borderId="0">
      <alignment horizontal="center" wrapText="1"/>
      <protection locked="0"/>
    </xf>
    <xf numFmtId="0" fontId="87" fillId="0" borderId="0"/>
    <xf numFmtId="0" fontId="20" fillId="5" borderId="0" applyNumberFormat="0" applyBorder="0" applyAlignment="0" applyProtection="0"/>
    <xf numFmtId="0" fontId="182" fillId="6" borderId="0" applyNumberFormat="0" applyBorder="0" applyAlignment="0" applyProtection="0"/>
    <xf numFmtId="0" fontId="134" fillId="5" borderId="0" applyNumberFormat="0" applyBorder="0" applyAlignment="0" applyProtection="0"/>
    <xf numFmtId="0" fontId="182" fillId="6" borderId="0" applyNumberFormat="0" applyBorder="0" applyAlignment="0" applyProtection="0"/>
    <xf numFmtId="0" fontId="182" fillId="6" borderId="0" applyNumberFormat="0" applyBorder="0" applyAlignment="0" applyProtection="0"/>
    <xf numFmtId="0" fontId="183" fillId="26" borderId="10" applyNumberFormat="0" applyAlignment="0" applyProtection="0"/>
    <xf numFmtId="37" fontId="135" fillId="0" borderId="0"/>
    <xf numFmtId="0" fontId="66" fillId="0" borderId="0" applyNumberFormat="0" applyFill="0" applyBorder="0" applyAlignment="0" applyProtection="0"/>
    <xf numFmtId="37" fontId="84" fillId="0" borderId="0"/>
    <xf numFmtId="37" fontId="84" fillId="0" borderId="0"/>
    <xf numFmtId="187" fontId="67" fillId="0" borderId="11" applyAlignment="0" applyProtection="0"/>
    <xf numFmtId="266" fontId="184" fillId="0" borderId="12" applyAlignment="0" applyProtection="0"/>
    <xf numFmtId="266" fontId="184" fillId="0" borderId="12" applyAlignment="0" applyProtection="0"/>
    <xf numFmtId="0" fontId="185" fillId="0" borderId="0"/>
    <xf numFmtId="0" fontId="186" fillId="0" borderId="0">
      <alignment horizontal="left"/>
    </xf>
    <xf numFmtId="0" fontId="187" fillId="0" borderId="0">
      <alignment horizontal="right"/>
    </xf>
    <xf numFmtId="0" fontId="187" fillId="0" borderId="0">
      <alignment horizontal="right" vertical="center"/>
    </xf>
    <xf numFmtId="0" fontId="187" fillId="0" borderId="0">
      <alignment horizontal="right" vertical="center"/>
    </xf>
    <xf numFmtId="0" fontId="25" fillId="0" borderId="0">
      <alignment vertical="center"/>
    </xf>
    <xf numFmtId="0" fontId="25" fillId="0" borderId="0">
      <alignment vertical="center"/>
    </xf>
    <xf numFmtId="0" fontId="188" fillId="0" borderId="0">
      <alignment horizontal="left" vertical="center"/>
    </xf>
    <xf numFmtId="0" fontId="189" fillId="0" borderId="0">
      <alignment horizontal="left"/>
    </xf>
    <xf numFmtId="0" fontId="190" fillId="0" borderId="0"/>
    <xf numFmtId="0" fontId="191" fillId="0" borderId="0">
      <alignment horizontal="right" vertical="center"/>
    </xf>
    <xf numFmtId="0" fontId="192" fillId="45" borderId="0">
      <alignment horizontal="right" vertical="center"/>
    </xf>
    <xf numFmtId="0" fontId="192" fillId="45" borderId="0">
      <alignment horizontal="right" vertical="center"/>
    </xf>
    <xf numFmtId="0" fontId="192" fillId="0" borderId="0">
      <alignment horizontal="right" vertical="center"/>
    </xf>
    <xf numFmtId="0" fontId="193" fillId="0" borderId="0">
      <alignment horizontal="center"/>
    </xf>
    <xf numFmtId="223" fontId="8" fillId="0" borderId="0" applyFill="0" applyBorder="0" applyAlignment="0"/>
    <xf numFmtId="224" fontId="68" fillId="0" borderId="0" applyFill="0" applyBorder="0" applyAlignment="0"/>
    <xf numFmtId="225" fontId="68" fillId="0" borderId="0" applyFill="0" applyBorder="0" applyAlignment="0"/>
    <xf numFmtId="226" fontId="69" fillId="0" borderId="0" applyFill="0" applyBorder="0" applyAlignment="0"/>
    <xf numFmtId="227" fontId="69" fillId="0" borderId="0" applyFill="0" applyBorder="0" applyAlignment="0"/>
    <xf numFmtId="228" fontId="68" fillId="0" borderId="0" applyFill="0" applyBorder="0" applyAlignment="0"/>
    <xf numFmtId="229" fontId="69" fillId="0" borderId="0" applyFill="0" applyBorder="0" applyAlignment="0"/>
    <xf numFmtId="224" fontId="68" fillId="0" borderId="0" applyFill="0" applyBorder="0" applyAlignment="0"/>
    <xf numFmtId="0" fontId="183" fillId="15" borderId="10" applyNumberFormat="0" applyAlignment="0" applyProtection="0"/>
    <xf numFmtId="0" fontId="21" fillId="26" borderId="10" applyNumberFormat="0" applyAlignment="0" applyProtection="0"/>
    <xf numFmtId="0" fontId="183" fillId="46" borderId="10" applyNumberFormat="0" applyAlignment="0" applyProtection="0"/>
    <xf numFmtId="0" fontId="136" fillId="26" borderId="10" applyNumberFormat="0" applyAlignment="0" applyProtection="0"/>
    <xf numFmtId="0" fontId="183" fillId="46" borderId="10" applyNumberFormat="0" applyAlignment="0" applyProtection="0"/>
    <xf numFmtId="0" fontId="183" fillId="46" borderId="10" applyNumberFormat="0" applyAlignment="0" applyProtection="0"/>
    <xf numFmtId="0" fontId="194" fillId="0" borderId="13" applyNumberFormat="0" applyFill="0" applyAlignment="0" applyProtection="0"/>
    <xf numFmtId="0" fontId="195" fillId="47" borderId="14" applyNumberFormat="0" applyAlignment="0" applyProtection="0"/>
    <xf numFmtId="0" fontId="22" fillId="47" borderId="15" applyNumberFormat="0" applyAlignment="0" applyProtection="0"/>
    <xf numFmtId="0" fontId="195" fillId="48" borderId="15" applyNumberFormat="0" applyAlignment="0" applyProtection="0"/>
    <xf numFmtId="0" fontId="137" fillId="47" borderId="15" applyNumberFormat="0" applyAlignment="0" applyProtection="0"/>
    <xf numFmtId="0" fontId="195" fillId="48" borderId="15" applyNumberFormat="0" applyAlignment="0" applyProtection="0"/>
    <xf numFmtId="0" fontId="195" fillId="48" borderId="15" applyNumberFormat="0" applyAlignment="0" applyProtection="0"/>
    <xf numFmtId="0" fontId="181" fillId="31" borderId="0" applyNumberFormat="0" applyBorder="0" applyAlignment="0" applyProtection="0"/>
    <xf numFmtId="0" fontId="181" fillId="39" borderId="0" applyNumberFormat="0" applyBorder="0" applyAlignment="0" applyProtection="0"/>
    <xf numFmtId="0" fontId="181" fillId="41" borderId="0" applyNumberFormat="0" applyBorder="0" applyAlignment="0" applyProtection="0"/>
    <xf numFmtId="0" fontId="181" fillId="49" borderId="0" applyNumberFormat="0" applyBorder="0" applyAlignment="0" applyProtection="0"/>
    <xf numFmtId="0" fontId="181" fillId="31" borderId="0" applyNumberFormat="0" applyBorder="0" applyAlignment="0" applyProtection="0"/>
    <xf numFmtId="0" fontId="181" fillId="43" borderId="0" applyNumberFormat="0" applyBorder="0" applyAlignment="0" applyProtection="0"/>
    <xf numFmtId="0" fontId="70" fillId="50" borderId="16">
      <alignment horizontal="center" wrapText="1"/>
    </xf>
    <xf numFmtId="0" fontId="71" fillId="0" borderId="17">
      <alignment horizontal="center"/>
    </xf>
    <xf numFmtId="224" fontId="72" fillId="0" borderId="0"/>
    <xf numFmtId="0" fontId="65" fillId="0" borderId="0"/>
    <xf numFmtId="0" fontId="65" fillId="0" borderId="0"/>
    <xf numFmtId="224" fontId="72" fillId="0" borderId="0"/>
    <xf numFmtId="0" fontId="65" fillId="0" borderId="0"/>
    <xf numFmtId="0" fontId="65" fillId="0" borderId="0"/>
    <xf numFmtId="224" fontId="72" fillId="0" borderId="0"/>
    <xf numFmtId="0" fontId="196" fillId="0" borderId="0"/>
    <xf numFmtId="0" fontId="196" fillId="0" borderId="0"/>
    <xf numFmtId="224" fontId="72" fillId="0" borderId="0"/>
    <xf numFmtId="0" fontId="65" fillId="0" borderId="0"/>
    <xf numFmtId="0" fontId="65" fillId="0" borderId="0"/>
    <xf numFmtId="224" fontId="72" fillId="0" borderId="0"/>
    <xf numFmtId="0" fontId="65" fillId="0" borderId="0"/>
    <xf numFmtId="0" fontId="65" fillId="0" borderId="0"/>
    <xf numFmtId="224" fontId="72" fillId="0" borderId="0"/>
    <xf numFmtId="0" fontId="197" fillId="0" borderId="0"/>
    <xf numFmtId="0" fontId="197" fillId="0" borderId="0"/>
    <xf numFmtId="224" fontId="72" fillId="0" borderId="0"/>
    <xf numFmtId="224" fontId="72" fillId="0" borderId="0"/>
    <xf numFmtId="228" fontId="68" fillId="0" borderId="0" applyFont="0" applyFill="0" applyBorder="0" applyAlignment="0" applyProtection="0"/>
    <xf numFmtId="192" fontId="10" fillId="0" borderId="0" applyFont="0" applyFill="0" applyBorder="0" applyAlignment="0" applyProtection="0"/>
    <xf numFmtId="198" fontId="45" fillId="0" borderId="0" applyFont="0" applyFill="0" applyBorder="0" applyAlignment="0" applyProtection="0"/>
    <xf numFmtId="192" fontId="45" fillId="0" borderId="0" applyFont="0" applyFill="0" applyBorder="0" applyAlignment="0" applyProtection="0"/>
    <xf numFmtId="192" fontId="198" fillId="0" borderId="0" applyFont="0" applyFill="0" applyBorder="0" applyAlignment="0" applyProtection="0"/>
    <xf numFmtId="192" fontId="45" fillId="0" borderId="0" applyFont="0" applyFill="0" applyBorder="0" applyAlignment="0" applyProtection="0"/>
    <xf numFmtId="267" fontId="19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73" fillId="0" borderId="0" applyFont="0" applyFill="0" applyBorder="0" applyAlignment="0" applyProtection="0"/>
    <xf numFmtId="192" fontId="19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10" fillId="0" borderId="0" applyFont="0" applyFill="0" applyBorder="0" applyAlignment="0" applyProtection="0"/>
    <xf numFmtId="268" fontId="198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16" fillId="0" borderId="0" applyFont="0" applyFill="0" applyBorder="0" applyAlignment="0" applyProtection="0"/>
    <xf numFmtId="43" fontId="132" fillId="0" borderId="0" applyFont="0" applyFill="0" applyBorder="0" applyAlignment="0" applyProtection="0"/>
    <xf numFmtId="269" fontId="8" fillId="0" borderId="0" applyFill="0" applyBorder="0" applyAlignment="0" applyProtection="0"/>
    <xf numFmtId="192" fontId="8" fillId="0" borderId="0" applyFont="0" applyFill="0" applyBorder="0" applyAlignment="0" applyProtection="0"/>
    <xf numFmtId="192" fontId="10" fillId="0" borderId="0" applyFont="0" applyFill="0" applyBorder="0" applyAlignment="0" applyProtection="0"/>
    <xf numFmtId="270" fontId="198" fillId="0" borderId="0" applyFont="0" applyFill="0" applyBorder="0" applyAlignment="0" applyProtection="0"/>
    <xf numFmtId="270" fontId="19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98" fillId="0" borderId="0" applyFont="0" applyFill="0" applyBorder="0" applyAlignment="0" applyProtection="0"/>
    <xf numFmtId="192" fontId="8" fillId="0" borderId="0" applyFont="0" applyFill="0" applyBorder="0" applyAlignment="0" applyProtection="0"/>
    <xf numFmtId="271" fontId="8" fillId="0" borderId="0" applyFont="0" applyFill="0" applyBorder="0" applyAlignment="0" applyProtection="0"/>
    <xf numFmtId="271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270" fontId="198" fillId="0" borderId="0" applyFont="0" applyFill="0" applyBorder="0" applyAlignment="0" applyProtection="0"/>
    <xf numFmtId="268" fontId="198" fillId="0" borderId="0" applyFont="0" applyFill="0" applyBorder="0" applyAlignment="0" applyProtection="0"/>
    <xf numFmtId="268" fontId="198" fillId="0" borderId="0" applyFont="0" applyFill="0" applyBorder="0" applyAlignment="0" applyProtection="0"/>
    <xf numFmtId="267" fontId="198" fillId="0" borderId="0" applyFont="0" applyFill="0" applyBorder="0" applyAlignment="0" applyProtection="0"/>
    <xf numFmtId="268" fontId="198" fillId="0" borderId="0" applyFont="0" applyFill="0" applyBorder="0" applyAlignment="0" applyProtection="0"/>
    <xf numFmtId="268" fontId="198" fillId="0" borderId="0" applyFont="0" applyFill="0" applyBorder="0" applyAlignment="0" applyProtection="0"/>
    <xf numFmtId="192" fontId="199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2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2" fillId="0" borderId="0" applyFont="0" applyFill="0" applyBorder="0" applyAlignment="0" applyProtection="0"/>
    <xf numFmtId="272" fontId="74" fillId="0" borderId="0" applyFont="0" applyFill="0" applyBorder="0" applyAlignment="0" applyProtection="0"/>
    <xf numFmtId="272" fontId="74" fillId="0" borderId="0" applyFont="0" applyFill="0" applyBorder="0" applyAlignment="0" applyProtection="0"/>
    <xf numFmtId="272" fontId="74" fillId="0" borderId="0" applyFont="0" applyFill="0" applyBorder="0" applyAlignment="0" applyProtection="0"/>
    <xf numFmtId="192" fontId="200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43" fontId="80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192" fontId="74" fillId="0" borderId="0" applyFont="0" applyFill="0" applyBorder="0" applyAlignment="0" applyProtection="0"/>
    <xf numFmtId="192" fontId="199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8" fillId="0" borderId="0"/>
    <xf numFmtId="192" fontId="10" fillId="0" borderId="0" applyFont="0" applyFill="0" applyBorder="0" applyAlignment="0" applyProtection="0"/>
    <xf numFmtId="273" fontId="198" fillId="0" borderId="0" applyFont="0" applyFill="0" applyBorder="0" applyAlignment="0" applyProtection="0"/>
    <xf numFmtId="270" fontId="198" fillId="0" borderId="0" applyFont="0" applyFill="0" applyBorder="0" applyAlignment="0" applyProtection="0"/>
    <xf numFmtId="192" fontId="10" fillId="0" borderId="0" applyFont="0" applyFill="0" applyBorder="0" applyAlignment="0" applyProtection="0"/>
    <xf numFmtId="273" fontId="201" fillId="0" borderId="0" applyFill="0" applyBorder="0" applyAlignment="0" applyProtection="0"/>
    <xf numFmtId="192" fontId="10" fillId="0" borderId="0" applyFont="0" applyFill="0" applyBorder="0" applyAlignment="0" applyProtection="0"/>
    <xf numFmtId="273" fontId="201" fillId="0" borderId="0" applyFill="0" applyBorder="0" applyAlignment="0" applyProtection="0"/>
    <xf numFmtId="0" fontId="19" fillId="0" borderId="0"/>
    <xf numFmtId="3" fontId="75" fillId="0" borderId="0" applyFont="0" applyFill="0" applyBorder="0" applyAlignment="0" applyProtection="0"/>
    <xf numFmtId="0" fontId="195" fillId="47" borderId="15" applyNumberFormat="0" applyAlignment="0" applyProtection="0"/>
    <xf numFmtId="0" fontId="76" fillId="0" borderId="0" applyNumberFormat="0" applyAlignment="0">
      <alignment horizontal="left"/>
    </xf>
    <xf numFmtId="0" fontId="138" fillId="0" borderId="0">
      <alignment horizontal="left"/>
    </xf>
    <xf numFmtId="0" fontId="139" fillId="0" borderId="0"/>
    <xf numFmtId="0" fontId="140" fillId="0" borderId="0">
      <alignment horizontal="left"/>
    </xf>
    <xf numFmtId="230" fontId="77" fillId="0" borderId="0" applyFill="0" applyBorder="0" applyProtection="0"/>
    <xf numFmtId="0" fontId="78" fillId="0" borderId="0"/>
    <xf numFmtId="0" fontId="78" fillId="0" borderId="0"/>
    <xf numFmtId="201" fontId="79" fillId="0" borderId="18" applyBorder="0"/>
    <xf numFmtId="224" fontId="68" fillId="0" borderId="0" applyFont="0" applyFill="0" applyBorder="0" applyAlignment="0" applyProtection="0"/>
    <xf numFmtId="190" fontId="8" fillId="0" borderId="0" applyFont="0" applyFill="0" applyBorder="0" applyAlignment="0" applyProtection="0"/>
    <xf numFmtId="274" fontId="198" fillId="0" borderId="0" applyFont="0" applyFill="0" applyBorder="0" applyAlignment="0" applyProtection="0"/>
    <xf numFmtId="231" fontId="8" fillId="0" borderId="0">
      <protection locked="0"/>
    </xf>
    <xf numFmtId="232" fontId="75" fillId="0" borderId="0" applyFont="0" applyFill="0" applyBorder="0" applyAlignment="0" applyProtection="0"/>
    <xf numFmtId="0" fontId="19" fillId="0" borderId="0"/>
    <xf numFmtId="233" fontId="8" fillId="0" borderId="0"/>
    <xf numFmtId="0" fontId="96" fillId="0" borderId="0"/>
    <xf numFmtId="0" fontId="42" fillId="51" borderId="0" applyNumberFormat="0" applyFont="0" applyFill="0" applyBorder="0" applyProtection="0">
      <alignment horizontal="left"/>
    </xf>
    <xf numFmtId="0" fontId="96" fillId="0" borderId="19"/>
    <xf numFmtId="275" fontId="96" fillId="0" borderId="0" applyFill="0" applyBorder="0" applyProtection="0">
      <alignment horizontal="left"/>
    </xf>
    <xf numFmtId="275" fontId="96" fillId="0" borderId="0" applyFill="0" applyBorder="0" applyAlignment="0" applyProtection="0"/>
    <xf numFmtId="275" fontId="96" fillId="0" borderId="0" applyFill="0" applyBorder="0" applyAlignment="0" applyProtection="0"/>
    <xf numFmtId="0" fontId="42" fillId="0" borderId="0" applyNumberFormat="0" applyFill="0" applyAlignment="0" applyProtection="0"/>
    <xf numFmtId="275" fontId="84" fillId="0" borderId="0" applyFill="0" applyBorder="0" applyProtection="0">
      <alignment horizontal="left"/>
    </xf>
    <xf numFmtId="275" fontId="96" fillId="0" borderId="0" applyFill="0" applyBorder="0" applyAlignment="0" applyProtection="0"/>
    <xf numFmtId="0" fontId="75" fillId="0" borderId="0" applyFont="0" applyFill="0" applyBorder="0" applyAlignment="0" applyProtection="0"/>
    <xf numFmtId="14" fontId="46" fillId="0" borderId="0" applyFill="0" applyBorder="0" applyAlignment="0"/>
    <xf numFmtId="0" fontId="44" fillId="0" borderId="0" applyProtection="0"/>
    <xf numFmtId="234" fontId="77" fillId="0" borderId="0" applyFill="0" applyBorder="0" applyProtection="0"/>
    <xf numFmtId="0" fontId="202" fillId="0" borderId="0"/>
    <xf numFmtId="38" fontId="80" fillId="0" borderId="2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6" fontId="19" fillId="0" borderId="0"/>
    <xf numFmtId="0" fontId="202" fillId="0" borderId="19"/>
    <xf numFmtId="0" fontId="202" fillId="0" borderId="19"/>
    <xf numFmtId="0" fontId="66" fillId="0" borderId="0" applyNumberFormat="0" applyFill="0" applyBorder="0" applyAlignment="0" applyProtection="0"/>
    <xf numFmtId="0" fontId="203" fillId="52" borderId="0"/>
    <xf numFmtId="228" fontId="68" fillId="0" borderId="0" applyFill="0" applyBorder="0" applyAlignment="0"/>
    <xf numFmtId="224" fontId="68" fillId="0" borderId="0" applyFill="0" applyBorder="0" applyAlignment="0"/>
    <xf numFmtId="228" fontId="68" fillId="0" borderId="0" applyFill="0" applyBorder="0" applyAlignment="0"/>
    <xf numFmtId="229" fontId="69" fillId="0" borderId="0" applyFill="0" applyBorder="0" applyAlignment="0"/>
    <xf numFmtId="224" fontId="68" fillId="0" borderId="0" applyFill="0" applyBorder="0" applyAlignment="0"/>
    <xf numFmtId="0" fontId="81" fillId="0" borderId="0" applyNumberFormat="0" applyAlignment="0">
      <alignment horizontal="left"/>
    </xf>
    <xf numFmtId="261" fontId="141" fillId="0" borderId="0" applyFont="0" applyFill="0" applyBorder="0" applyAlignment="0" applyProtection="0"/>
    <xf numFmtId="192" fontId="58" fillId="0" borderId="0" applyFont="0" applyFill="0" applyBorder="0" applyAlignment="0" applyProtection="0"/>
    <xf numFmtId="262" fontId="73" fillId="0" borderId="0" applyFill="0" applyBorder="0" applyAlignment="0" applyProtection="0"/>
    <xf numFmtId="0" fontId="23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5" fillId="0" borderId="0">
      <protection locked="0"/>
    </xf>
    <xf numFmtId="0" fontId="205" fillId="0" borderId="0">
      <protection locked="0"/>
    </xf>
    <xf numFmtId="0" fontId="206" fillId="0" borderId="0">
      <protection locked="0"/>
    </xf>
    <xf numFmtId="0" fontId="205" fillId="0" borderId="0">
      <protection locked="0"/>
    </xf>
    <xf numFmtId="0" fontId="205" fillId="0" borderId="0">
      <protection locked="0"/>
    </xf>
    <xf numFmtId="0" fontId="205" fillId="0" borderId="0">
      <protection locked="0"/>
    </xf>
    <xf numFmtId="0" fontId="206" fillId="0" borderId="0">
      <protection locked="0"/>
    </xf>
    <xf numFmtId="2" fontId="75" fillId="0" borderId="0" applyFont="0" applyFill="0" applyBorder="0" applyAlignment="0" applyProtection="0"/>
    <xf numFmtId="0" fontId="143" fillId="0" borderId="0">
      <alignment horizontal="left"/>
    </xf>
    <xf numFmtId="0" fontId="144" fillId="0" borderId="0">
      <alignment horizontal="left"/>
    </xf>
    <xf numFmtId="0" fontId="145" fillId="0" borderId="0">
      <alignment horizontal="left"/>
    </xf>
    <xf numFmtId="0" fontId="145" fillId="0" borderId="0">
      <alignment horizontal="left"/>
    </xf>
    <xf numFmtId="0" fontId="146" fillId="0" borderId="0">
      <alignment horizontal="left"/>
    </xf>
    <xf numFmtId="0" fontId="207" fillId="0" borderId="21"/>
    <xf numFmtId="0" fontId="207" fillId="0" borderId="19"/>
    <xf numFmtId="235" fontId="13" fillId="0" borderId="0">
      <alignment horizontal="right"/>
    </xf>
    <xf numFmtId="0" fontId="207" fillId="53" borderId="19"/>
    <xf numFmtId="0" fontId="194" fillId="0" borderId="13" applyNumberFormat="0" applyFill="0" applyAlignment="0" applyProtection="0"/>
    <xf numFmtId="0" fontId="208" fillId="7" borderId="0" applyNumberFormat="0" applyBorder="0" applyAlignment="0" applyProtection="0"/>
    <xf numFmtId="0" fontId="24" fillId="7" borderId="0" applyNumberFormat="0" applyBorder="0" applyAlignment="0" applyProtection="0"/>
    <xf numFmtId="0" fontId="208" fillId="8" borderId="0" applyNumberFormat="0" applyBorder="0" applyAlignment="0" applyProtection="0"/>
    <xf numFmtId="0" fontId="147" fillId="7" borderId="0" applyNumberFormat="0" applyBorder="0" applyAlignment="0" applyProtection="0"/>
    <xf numFmtId="0" fontId="208" fillId="8" borderId="0" applyNumberFormat="0" applyBorder="0" applyAlignment="0" applyProtection="0"/>
    <xf numFmtId="0" fontId="208" fillId="8" borderId="0" applyNumberFormat="0" applyBorder="0" applyAlignment="0" applyProtection="0"/>
    <xf numFmtId="38" fontId="25" fillId="51" borderId="0" applyNumberFormat="0" applyBorder="0" applyAlignment="0" applyProtection="0"/>
    <xf numFmtId="0" fontId="25" fillId="46" borderId="0" applyNumberFormat="0" applyBorder="0" applyAlignment="0" applyProtection="0"/>
    <xf numFmtId="0" fontId="25" fillId="54" borderId="0" applyNumberFormat="0" applyBorder="0" applyAlignment="0" applyProtection="0"/>
    <xf numFmtId="0" fontId="8" fillId="0" borderId="0"/>
    <xf numFmtId="0" fontId="82" fillId="35" borderId="0"/>
    <xf numFmtId="0" fontId="148" fillId="0" borderId="0">
      <alignment horizontal="left"/>
    </xf>
    <xf numFmtId="0" fontId="148" fillId="0" borderId="0">
      <alignment horizontal="left"/>
    </xf>
    <xf numFmtId="0" fontId="149" fillId="0" borderId="0">
      <alignment horizontal="left"/>
    </xf>
    <xf numFmtId="0" fontId="26" fillId="0" borderId="22" applyNumberFormat="0" applyAlignment="0" applyProtection="0">
      <alignment horizontal="left" vertical="center"/>
    </xf>
    <xf numFmtId="0" fontId="26" fillId="0" borderId="1">
      <alignment horizontal="left" vertical="center"/>
    </xf>
    <xf numFmtId="236" fontId="83" fillId="50" borderId="0">
      <alignment horizontal="left" vertical="top"/>
    </xf>
    <xf numFmtId="0" fontId="27" fillId="0" borderId="23" applyNumberFormat="0" applyFill="0" applyAlignment="0" applyProtection="0"/>
    <xf numFmtId="0" fontId="150" fillId="0" borderId="24">
      <alignment horizontal="left" vertical="top"/>
    </xf>
    <xf numFmtId="0" fontId="8" fillId="55" borderId="19" applyNumberFormat="0" applyFont="0" applyAlignment="0"/>
    <xf numFmtId="0" fontId="8" fillId="4" borderId="19" applyNumberFormat="0" applyAlignment="0"/>
    <xf numFmtId="0" fontId="8" fillId="4" borderId="19" applyNumberFormat="0" applyAlignment="0"/>
    <xf numFmtId="0" fontId="8" fillId="55" borderId="19" applyNumberFormat="0" applyAlignment="0"/>
    <xf numFmtId="0" fontId="209" fillId="55" borderId="19" applyNumberFormat="0" applyAlignment="0"/>
    <xf numFmtId="0" fontId="209" fillId="55" borderId="19" applyNumberFormat="0" applyAlignment="0"/>
    <xf numFmtId="0" fontId="209" fillId="55" borderId="19" applyNumberFormat="0" applyAlignment="0"/>
    <xf numFmtId="0" fontId="209" fillId="55" borderId="19" applyNumberFormat="0" applyAlignment="0"/>
    <xf numFmtId="0" fontId="209" fillId="55" borderId="19" applyNumberFormat="0" applyAlignment="0"/>
    <xf numFmtId="0" fontId="209" fillId="55" borderId="19" applyNumberFormat="0" applyAlignment="0"/>
    <xf numFmtId="0" fontId="209" fillId="55" borderId="19" applyNumberFormat="0" applyAlignment="0"/>
    <xf numFmtId="0" fontId="8" fillId="4" borderId="19" applyNumberFormat="0" applyAlignment="0"/>
    <xf numFmtId="0" fontId="8" fillId="55" borderId="19" applyNumberFormat="0" applyAlignment="0"/>
    <xf numFmtId="0" fontId="8" fillId="4" borderId="19" applyNumberFormat="0" applyAlignment="0"/>
    <xf numFmtId="0" fontId="209" fillId="55" borderId="19" applyNumberFormat="0" applyAlignment="0"/>
    <xf numFmtId="0" fontId="8" fillId="4" borderId="19" applyNumberFormat="0" applyAlignment="0"/>
    <xf numFmtId="0" fontId="209" fillId="10" borderId="19" applyNumberFormat="0" applyAlignment="0"/>
    <xf numFmtId="0" fontId="151" fillId="0" borderId="23" applyNumberFormat="0" applyFill="0" applyAlignment="0" applyProtection="0"/>
    <xf numFmtId="0" fontId="210" fillId="0" borderId="23" applyNumberFormat="0" applyFill="0" applyAlignment="0" applyProtection="0"/>
    <xf numFmtId="0" fontId="210" fillId="0" borderId="23" applyNumberFormat="0" applyFill="0" applyAlignment="0" applyProtection="0"/>
    <xf numFmtId="0" fontId="152" fillId="0" borderId="0">
      <alignment horizontal="left"/>
    </xf>
    <xf numFmtId="0" fontId="150" fillId="0" borderId="25">
      <alignment horizontal="left" vertical="top"/>
    </xf>
    <xf numFmtId="0" fontId="28" fillId="0" borderId="26" applyNumberFormat="0" applyFill="0" applyAlignment="0" applyProtection="0"/>
    <xf numFmtId="0" fontId="211" fillId="0" borderId="26" applyNumberFormat="0" applyFill="0" applyAlignment="0" applyProtection="0"/>
    <xf numFmtId="0" fontId="153" fillId="0" borderId="26" applyNumberFormat="0" applyFill="0" applyAlignment="0" applyProtection="0"/>
    <xf numFmtId="0" fontId="211" fillId="0" borderId="26" applyNumberFormat="0" applyFill="0" applyAlignment="0" applyProtection="0"/>
    <xf numFmtId="0" fontId="211" fillId="0" borderId="26" applyNumberFormat="0" applyFill="0" applyAlignment="0" applyProtection="0"/>
    <xf numFmtId="0" fontId="154" fillId="0" borderId="0">
      <alignment horizontal="left"/>
    </xf>
    <xf numFmtId="0" fontId="155" fillId="0" borderId="25">
      <alignment horizontal="left" vertical="top"/>
    </xf>
    <xf numFmtId="0" fontId="29" fillId="0" borderId="27" applyNumberFormat="0" applyFill="0" applyAlignment="0" applyProtection="0"/>
    <xf numFmtId="0" fontId="212" fillId="0" borderId="27" applyNumberFormat="0" applyFill="0" applyAlignment="0" applyProtection="0"/>
    <xf numFmtId="0" fontId="156" fillId="0" borderId="27" applyNumberFormat="0" applyFill="0" applyAlignment="0" applyProtection="0"/>
    <xf numFmtId="0" fontId="212" fillId="0" borderId="27" applyNumberFormat="0" applyFill="0" applyAlignment="0" applyProtection="0"/>
    <xf numFmtId="0" fontId="212" fillId="0" borderId="27" applyNumberFormat="0" applyFill="0" applyAlignment="0" applyProtection="0"/>
    <xf numFmtId="0" fontId="157" fillId="0" borderId="0">
      <alignment horizontal="left"/>
    </xf>
    <xf numFmtId="0" fontId="29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74" fillId="56" borderId="19" applyNumberFormat="0" applyAlignment="0"/>
    <xf numFmtId="0" fontId="74" fillId="56" borderId="19" applyNumberFormat="0" applyAlignment="0"/>
    <xf numFmtId="237" fontId="84" fillId="0" borderId="28">
      <alignment horizontal="left"/>
    </xf>
    <xf numFmtId="238" fontId="85" fillId="0" borderId="29">
      <alignment horizontal="left"/>
    </xf>
    <xf numFmtId="0" fontId="86" fillId="0" borderId="30">
      <alignment horizontal="right"/>
    </xf>
    <xf numFmtId="0" fontId="84" fillId="1" borderId="29">
      <alignment horizontal="left"/>
    </xf>
    <xf numFmtId="0" fontId="87" fillId="0" borderId="0" applyProtection="0"/>
    <xf numFmtId="0" fontId="26" fillId="0" borderId="0" applyProtection="0"/>
    <xf numFmtId="0" fontId="88" fillId="0" borderId="9">
      <alignment horizontal="center"/>
    </xf>
    <xf numFmtId="0" fontId="88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237" fillId="0" borderId="0" applyNumberFormat="0" applyFill="0" applyBorder="0" applyAlignment="0" applyProtection="0">
      <alignment vertical="top"/>
      <protection locked="0"/>
    </xf>
    <xf numFmtId="0" fontId="89" fillId="50" borderId="0">
      <alignment horizontal="left" wrapText="1"/>
    </xf>
    <xf numFmtId="239" fontId="8" fillId="0" borderId="0" applyBorder="0" applyAlignment="0"/>
    <xf numFmtId="0" fontId="31" fillId="13" borderId="10" applyNumberFormat="0" applyAlignment="0" applyProtection="0"/>
    <xf numFmtId="10" fontId="25" fillId="50" borderId="8" applyNumberFormat="0" applyBorder="0" applyAlignment="0" applyProtection="0"/>
    <xf numFmtId="0" fontId="25" fillId="57" borderId="0" applyNumberFormat="0" applyBorder="0" applyAlignment="0" applyProtection="0"/>
    <xf numFmtId="0" fontId="25" fillId="57" borderId="0" applyNumberFormat="0" applyBorder="0" applyAlignment="0" applyProtection="0"/>
    <xf numFmtId="0" fontId="213" fillId="14" borderId="10" applyNumberFormat="0" applyAlignment="0" applyProtection="0"/>
    <xf numFmtId="0" fontId="158" fillId="13" borderId="10" applyNumberFormat="0" applyAlignment="0" applyProtection="0"/>
    <xf numFmtId="0" fontId="213" fillId="14" borderId="10" applyNumberFormat="0" applyAlignment="0" applyProtection="0"/>
    <xf numFmtId="0" fontId="213" fillId="14" borderId="10" applyNumberFormat="0" applyAlignment="0" applyProtection="0"/>
    <xf numFmtId="240" fontId="8" fillId="0" borderId="0"/>
    <xf numFmtId="196" fontId="90" fillId="0" borderId="0"/>
    <xf numFmtId="1" fontId="8" fillId="0" borderId="0" applyFont="0" applyFill="0" applyBorder="0" applyAlignment="0" applyProtection="0"/>
    <xf numFmtId="0" fontId="213" fillId="13" borderId="10" applyNumberFormat="0" applyAlignment="0" applyProtection="0"/>
    <xf numFmtId="0" fontId="210" fillId="0" borderId="23" applyNumberFormat="0" applyFill="0" applyAlignment="0" applyProtection="0"/>
    <xf numFmtId="0" fontId="211" fillId="0" borderId="26" applyNumberFormat="0" applyFill="0" applyAlignment="0" applyProtection="0"/>
    <xf numFmtId="0" fontId="212" fillId="0" borderId="27" applyNumberFormat="0" applyFill="0" applyAlignment="0" applyProtection="0"/>
    <xf numFmtId="0" fontId="212" fillId="0" borderId="0" applyNumberFormat="0" applyFill="0" applyBorder="0" applyAlignment="0" applyProtection="0"/>
    <xf numFmtId="38" fontId="91" fillId="0" borderId="0"/>
    <xf numFmtId="38" fontId="92" fillId="0" borderId="0"/>
    <xf numFmtId="38" fontId="93" fillId="0" borderId="0"/>
    <xf numFmtId="38" fontId="94" fillId="0" borderId="0"/>
    <xf numFmtId="0" fontId="13" fillId="0" borderId="0"/>
    <xf numFmtId="0" fontId="13" fillId="0" borderId="0"/>
    <xf numFmtId="0" fontId="13" fillId="0" borderId="0"/>
    <xf numFmtId="0" fontId="214" fillId="58" borderId="19"/>
    <xf numFmtId="0" fontId="77" fillId="0" borderId="0" applyNumberFormat="0" applyFont="0" applyFill="0" applyBorder="0" applyProtection="0">
      <alignment horizontal="left" vertical="center"/>
    </xf>
    <xf numFmtId="228" fontId="68" fillId="0" borderId="0" applyFill="0" applyBorder="0" applyAlignment="0"/>
    <xf numFmtId="224" fontId="68" fillId="0" borderId="0" applyFill="0" applyBorder="0" applyAlignment="0"/>
    <xf numFmtId="228" fontId="68" fillId="0" borderId="0" applyFill="0" applyBorder="0" applyAlignment="0"/>
    <xf numFmtId="229" fontId="69" fillId="0" borderId="0" applyFill="0" applyBorder="0" applyAlignment="0"/>
    <xf numFmtId="224" fontId="68" fillId="0" borderId="0" applyFill="0" applyBorder="0" applyAlignment="0"/>
    <xf numFmtId="0" fontId="32" fillId="0" borderId="13" applyNumberFormat="0" applyFill="0" applyAlignment="0" applyProtection="0"/>
    <xf numFmtId="0" fontId="194" fillId="0" borderId="13" applyNumberFormat="0" applyFill="0" applyAlignment="0" applyProtection="0"/>
    <xf numFmtId="0" fontId="159" fillId="0" borderId="13" applyNumberFormat="0" applyFill="0" applyAlignment="0" applyProtection="0"/>
    <xf numFmtId="0" fontId="194" fillId="0" borderId="13" applyNumberFormat="0" applyFill="0" applyAlignment="0" applyProtection="0"/>
    <xf numFmtId="0" fontId="194" fillId="0" borderId="13" applyNumberFormat="0" applyFill="0" applyAlignment="0" applyProtection="0"/>
    <xf numFmtId="0" fontId="95" fillId="0" borderId="0"/>
    <xf numFmtId="0" fontId="96" fillId="0" borderId="0"/>
    <xf numFmtId="0" fontId="95" fillId="0" borderId="0"/>
    <xf numFmtId="0" fontId="96" fillId="0" borderId="0"/>
    <xf numFmtId="0" fontId="97" fillId="0" borderId="0"/>
    <xf numFmtId="241" fontId="73" fillId="0" borderId="0" applyFont="0" applyFill="0" applyBorder="0" applyAlignment="0" applyProtection="0"/>
    <xf numFmtId="38" fontId="98" fillId="0" borderId="0" applyFont="0" applyFill="0" applyBorder="0" applyAlignment="0" applyProtection="0"/>
    <xf numFmtId="40" fontId="98" fillId="0" borderId="0" applyFont="0" applyFill="0" applyBorder="0" applyAlignment="0" applyProtection="0"/>
    <xf numFmtId="188" fontId="98" fillId="0" borderId="0" applyFont="0" applyFill="0" applyBorder="0" applyAlignment="0" applyProtection="0"/>
    <xf numFmtId="189" fontId="98" fillId="0" borderId="0" applyFont="0" applyFill="0" applyBorder="0" applyAlignment="0" applyProtection="0"/>
    <xf numFmtId="188" fontId="80" fillId="0" borderId="0" applyFont="0" applyFill="0" applyBorder="0" applyAlignment="0" applyProtection="0"/>
    <xf numFmtId="189" fontId="80" fillId="0" borderId="0" applyFont="0" applyFill="0" applyBorder="0" applyAlignment="0" applyProtection="0"/>
    <xf numFmtId="242" fontId="19" fillId="0" borderId="0" applyFont="0" applyFill="0" applyBorder="0" applyAlignment="0" applyProtection="0"/>
    <xf numFmtId="243" fontId="10" fillId="0" borderId="0" applyFont="0" applyFill="0" applyBorder="0" applyAlignment="0" applyProtection="0"/>
    <xf numFmtId="188" fontId="98" fillId="0" borderId="0" applyFont="0" applyFill="0" applyBorder="0" applyAlignment="0" applyProtection="0"/>
    <xf numFmtId="189" fontId="98" fillId="0" borderId="0" applyFont="0" applyFill="0" applyBorder="0" applyAlignment="0" applyProtection="0"/>
    <xf numFmtId="0" fontId="8" fillId="0" borderId="0"/>
    <xf numFmtId="276" fontId="80" fillId="0" borderId="0"/>
    <xf numFmtId="40" fontId="160" fillId="0" borderId="0">
      <alignment horizontal="left"/>
    </xf>
    <xf numFmtId="0" fontId="215" fillId="2" borderId="0" applyNumberFormat="0" applyBorder="0" applyAlignment="0" applyProtection="0"/>
    <xf numFmtId="0" fontId="33" fillId="2" borderId="0" applyNumberFormat="0" applyBorder="0" applyAlignment="0" applyProtection="0"/>
    <xf numFmtId="0" fontId="215" fillId="59" borderId="0" applyNumberFormat="0" applyBorder="0" applyAlignment="0" applyProtection="0"/>
    <xf numFmtId="0" fontId="161" fillId="2" borderId="0" applyNumberFormat="0" applyBorder="0" applyAlignment="0" applyProtection="0"/>
    <xf numFmtId="0" fontId="215" fillId="59" borderId="0" applyNumberFormat="0" applyBorder="0" applyAlignment="0" applyProtection="0"/>
    <xf numFmtId="0" fontId="215" fillId="59" borderId="0" applyNumberFormat="0" applyBorder="0" applyAlignment="0" applyProtection="0"/>
    <xf numFmtId="0" fontId="215" fillId="2" borderId="0" applyNumberFormat="0" applyBorder="0" applyAlignment="0" applyProtection="0"/>
    <xf numFmtId="37" fontId="34" fillId="0" borderId="0"/>
    <xf numFmtId="0" fontId="95" fillId="0" borderId="0"/>
    <xf numFmtId="0" fontId="96" fillId="0" borderId="0"/>
    <xf numFmtId="0" fontId="96" fillId="0" borderId="0"/>
    <xf numFmtId="0" fontId="35" fillId="0" borderId="0"/>
    <xf numFmtId="217" fontId="44" fillId="0" borderId="0"/>
    <xf numFmtId="217" fontId="216" fillId="0" borderId="0"/>
    <xf numFmtId="0" fontId="162" fillId="0" borderId="0"/>
    <xf numFmtId="0" fontId="162" fillId="0" borderId="0"/>
    <xf numFmtId="0" fontId="162" fillId="0" borderId="0"/>
    <xf numFmtId="0" fontId="78" fillId="0" borderId="0"/>
    <xf numFmtId="0" fontId="162" fillId="0" borderId="0"/>
    <xf numFmtId="0" fontId="162" fillId="0" borderId="0"/>
    <xf numFmtId="0" fontId="162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73" fillId="0" borderId="0"/>
    <xf numFmtId="0" fontId="238" fillId="0" borderId="0"/>
    <xf numFmtId="0" fontId="239" fillId="0" borderId="0"/>
    <xf numFmtId="0" fontId="10" fillId="0" borderId="0"/>
    <xf numFmtId="0" fontId="10" fillId="0" borderId="0"/>
    <xf numFmtId="0" fontId="10" fillId="0" borderId="0"/>
    <xf numFmtId="0" fontId="238" fillId="0" borderId="0"/>
    <xf numFmtId="0" fontId="239" fillId="0" borderId="0"/>
    <xf numFmtId="0" fontId="8" fillId="0" borderId="0"/>
    <xf numFmtId="0" fontId="8" fillId="0" borderId="0"/>
    <xf numFmtId="0" fontId="8" fillId="0" borderId="0"/>
    <xf numFmtId="0" fontId="74" fillId="0" borderId="0"/>
    <xf numFmtId="0" fontId="44" fillId="0" borderId="0"/>
    <xf numFmtId="0" fontId="198" fillId="0" borderId="0"/>
    <xf numFmtId="0" fontId="217" fillId="0" borderId="0"/>
    <xf numFmtId="0" fontId="239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98" fillId="0" borderId="0"/>
    <xf numFmtId="0" fontId="10" fillId="0" borderId="0"/>
    <xf numFmtId="0" fontId="238" fillId="0" borderId="0"/>
    <xf numFmtId="0" fontId="239" fillId="0" borderId="0"/>
    <xf numFmtId="0" fontId="80" fillId="0" borderId="0"/>
    <xf numFmtId="0" fontId="238" fillId="0" borderId="0"/>
    <xf numFmtId="0" fontId="238" fillId="0" borderId="0"/>
    <xf numFmtId="0" fontId="8" fillId="0" borderId="0"/>
    <xf numFmtId="0" fontId="8" fillId="0" borderId="0"/>
    <xf numFmtId="0" fontId="238" fillId="0" borderId="0"/>
    <xf numFmtId="0" fontId="2" fillId="0" borderId="0"/>
    <xf numFmtId="0" fontId="10" fillId="0" borderId="0"/>
    <xf numFmtId="0" fontId="74" fillId="0" borderId="0"/>
    <xf numFmtId="0" fontId="239" fillId="0" borderId="0"/>
    <xf numFmtId="0" fontId="74" fillId="0" borderId="0"/>
    <xf numFmtId="0" fontId="8" fillId="0" borderId="0"/>
    <xf numFmtId="0" fontId="45" fillId="0" borderId="0"/>
    <xf numFmtId="0" fontId="45" fillId="0" borderId="0"/>
    <xf numFmtId="0" fontId="8" fillId="0" borderId="0"/>
    <xf numFmtId="0" fontId="238" fillId="0" borderId="0"/>
    <xf numFmtId="0" fontId="10" fillId="0" borderId="0"/>
    <xf numFmtId="0" fontId="10" fillId="0" borderId="0"/>
    <xf numFmtId="0" fontId="8" fillId="0" borderId="0"/>
    <xf numFmtId="0" fontId="238" fillId="0" borderId="0"/>
    <xf numFmtId="0" fontId="238" fillId="0" borderId="0"/>
    <xf numFmtId="0" fontId="10" fillId="0" borderId="0"/>
    <xf numFmtId="0" fontId="10" fillId="0" borderId="0"/>
    <xf numFmtId="0" fontId="8" fillId="0" borderId="0"/>
    <xf numFmtId="0" fontId="198" fillId="0" borderId="0"/>
    <xf numFmtId="0" fontId="198" fillId="0" borderId="0"/>
    <xf numFmtId="0" fontId="10" fillId="0" borderId="0"/>
    <xf numFmtId="0" fontId="10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244" fontId="8" fillId="0" borderId="0"/>
    <xf numFmtId="0" fontId="115" fillId="0" borderId="0"/>
    <xf numFmtId="0" fontId="163" fillId="0" borderId="0"/>
    <xf numFmtId="0" fontId="8" fillId="17" borderId="31" applyNumberFormat="0" applyFont="0" applyAlignment="0" applyProtection="0"/>
    <xf numFmtId="0" fontId="8" fillId="17" borderId="31" applyNumberFormat="0" applyFont="0" applyAlignment="0" applyProtection="0"/>
    <xf numFmtId="0" fontId="218" fillId="57" borderId="31" applyNumberFormat="0" applyAlignment="0" applyProtection="0"/>
    <xf numFmtId="0" fontId="132" fillId="17" borderId="31" applyNumberFormat="0" applyFont="0" applyAlignment="0" applyProtection="0"/>
    <xf numFmtId="0" fontId="74" fillId="57" borderId="31" applyNumberFormat="0" applyAlignment="0" applyProtection="0"/>
    <xf numFmtId="0" fontId="74" fillId="57" borderId="31" applyNumberFormat="0" applyAlignment="0" applyProtection="0"/>
    <xf numFmtId="0" fontId="8" fillId="17" borderId="31" applyNumberFormat="0" applyFont="0" applyAlignment="0" applyProtection="0"/>
    <xf numFmtId="277" fontId="13" fillId="0" borderId="0" applyFill="0" applyBorder="0" applyAlignment="0" applyProtection="0"/>
    <xf numFmtId="209" fontId="41" fillId="0" borderId="0" applyFont="0" applyFill="0" applyBorder="0" applyAlignment="0" applyProtection="0"/>
    <xf numFmtId="0" fontId="182" fillId="5" borderId="0" applyNumberFormat="0" applyBorder="0" applyAlignment="0" applyProtection="0"/>
    <xf numFmtId="0" fontId="69" fillId="0" borderId="0"/>
    <xf numFmtId="0" fontId="36" fillId="26" borderId="32" applyNumberFormat="0" applyAlignment="0" applyProtection="0"/>
    <xf numFmtId="0" fontId="219" fillId="46" borderId="32" applyNumberFormat="0" applyAlignment="0" applyProtection="0"/>
    <xf numFmtId="0" fontId="164" fillId="26" borderId="32" applyNumberFormat="0" applyAlignment="0" applyProtection="0"/>
    <xf numFmtId="0" fontId="219" fillId="46" borderId="32" applyNumberFormat="0" applyAlignment="0" applyProtection="0"/>
    <xf numFmtId="0" fontId="219" fillId="46" borderId="32" applyNumberFormat="0" applyAlignment="0" applyProtection="0"/>
    <xf numFmtId="40" fontId="99" fillId="60" borderId="0">
      <alignment horizontal="right"/>
    </xf>
    <xf numFmtId="0" fontId="100" fillId="60" borderId="0">
      <alignment horizontal="right"/>
    </xf>
    <xf numFmtId="0" fontId="101" fillId="60" borderId="33"/>
    <xf numFmtId="0" fontId="102" fillId="15" borderId="0" applyBorder="0">
      <alignment horizontal="centerContinuous"/>
    </xf>
    <xf numFmtId="0" fontId="103" fillId="15" borderId="0" applyBorder="0">
      <alignment horizontal="centerContinuous"/>
    </xf>
    <xf numFmtId="0" fontId="165" fillId="0" borderId="0">
      <alignment horizontal="left"/>
    </xf>
    <xf numFmtId="0" fontId="104" fillId="0" borderId="0">
      <alignment horizontal="center"/>
    </xf>
    <xf numFmtId="0" fontId="105" fillId="0" borderId="0">
      <alignment horizontal="center"/>
    </xf>
    <xf numFmtId="42" fontId="73" fillId="0" borderId="0" applyFont="0" applyFill="0" applyBorder="0" applyAlignment="0" applyProtection="0"/>
    <xf numFmtId="263" fontId="166" fillId="0" borderId="0"/>
    <xf numFmtId="14" fontId="65" fillId="0" borderId="0">
      <alignment horizontal="center" wrapText="1"/>
      <protection locked="0"/>
    </xf>
    <xf numFmtId="9" fontId="8" fillId="0" borderId="0" applyFont="0" applyFill="0" applyBorder="0" applyAlignment="0" applyProtection="0"/>
    <xf numFmtId="245" fontId="8" fillId="0" borderId="0" applyFont="0" applyFill="0" applyBorder="0" applyAlignment="0" applyProtection="0"/>
    <xf numFmtId="227" fontId="69" fillId="0" borderId="0" applyFont="0" applyFill="0" applyBorder="0" applyAlignment="0" applyProtection="0"/>
    <xf numFmtId="246" fontId="6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74" fillId="0" borderId="0" applyFill="0" applyBorder="0" applyAlignment="0" applyProtection="0"/>
    <xf numFmtId="10" fontId="8" fillId="0" borderId="0" applyFill="0" applyBorder="0" applyAlignment="0" applyProtection="0"/>
    <xf numFmtId="9" fontId="1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8" fillId="0" borderId="34" applyNumberFormat="0" applyBorder="0"/>
    <xf numFmtId="3" fontId="106" fillId="0" borderId="0" applyNumberFormat="0" applyFill="0" applyBorder="0" applyAlignment="0" applyProtection="0"/>
    <xf numFmtId="228" fontId="68" fillId="0" borderId="0" applyFill="0" applyBorder="0" applyAlignment="0"/>
    <xf numFmtId="224" fontId="68" fillId="0" borderId="0" applyFill="0" applyBorder="0" applyAlignment="0"/>
    <xf numFmtId="228" fontId="68" fillId="0" borderId="0" applyFill="0" applyBorder="0" applyAlignment="0"/>
    <xf numFmtId="229" fontId="69" fillId="0" borderId="0" applyFill="0" applyBorder="0" applyAlignment="0"/>
    <xf numFmtId="224" fontId="68" fillId="0" borderId="0" applyFill="0" applyBorder="0" applyAlignment="0"/>
    <xf numFmtId="0" fontId="80" fillId="0" borderId="0" applyNumberFormat="0" applyFont="0" applyFill="0" applyBorder="0" applyAlignment="0" applyProtection="0">
      <alignment horizontal="left"/>
    </xf>
    <xf numFmtId="15" fontId="80" fillId="0" borderId="0" applyFont="0" applyFill="0" applyBorder="0" applyAlignment="0" applyProtection="0"/>
    <xf numFmtId="4" fontId="80" fillId="0" borderId="0" applyFont="0" applyFill="0" applyBorder="0" applyAlignment="0" applyProtection="0"/>
    <xf numFmtId="0" fontId="67" fillId="0" borderId="9">
      <alignment horizontal="center"/>
    </xf>
    <xf numFmtId="3" fontId="80" fillId="0" borderId="0" applyFont="0" applyFill="0" applyBorder="0" applyAlignment="0" applyProtection="0"/>
    <xf numFmtId="0" fontId="80" fillId="0" borderId="0" applyNumberFormat="0" applyFont="0" applyBorder="0" applyAlignment="0" applyProtection="0"/>
    <xf numFmtId="37" fontId="61" fillId="0" borderId="0"/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41" fillId="0" borderId="0" applyFont="0" applyFill="0" applyBorder="0" applyAlignment="0" applyProtection="0"/>
    <xf numFmtId="1" fontId="8" fillId="0" borderId="35" applyNumberFormat="0" applyFill="0" applyAlignment="0" applyProtection="0">
      <alignment horizontal="center" vertical="center"/>
    </xf>
    <xf numFmtId="0" fontId="107" fillId="61" borderId="0" applyNumberFormat="0" applyFont="0" applyBorder="0" applyAlignment="0">
      <alignment horizontal="center"/>
    </xf>
    <xf numFmtId="0" fontId="96" fillId="0" borderId="0"/>
    <xf numFmtId="0" fontId="202" fillId="0" borderId="0"/>
    <xf numFmtId="0" fontId="220" fillId="0" borderId="0" applyNumberFormat="0" applyFill="0" applyBorder="0" applyAlignment="0" applyProtection="0"/>
    <xf numFmtId="0" fontId="220" fillId="0" borderId="0" applyNumberFormat="0" applyFill="0" applyAlignment="0" applyProtection="0"/>
    <xf numFmtId="0" fontId="220" fillId="0" borderId="0" applyNumberFormat="0" applyFill="0" applyAlignment="0" applyProtection="0"/>
    <xf numFmtId="0" fontId="220" fillId="0" borderId="0" applyNumberFormat="0" applyFill="0" applyAlignment="0" applyProtection="0"/>
    <xf numFmtId="0" fontId="220" fillId="0" borderId="0" applyNumberFormat="0" applyFill="0" applyAlignment="0" applyProtection="0"/>
    <xf numFmtId="0" fontId="220" fillId="0" borderId="0" applyNumberFormat="0" applyFill="0" applyAlignment="0" applyProtection="0"/>
    <xf numFmtId="0" fontId="220" fillId="0" borderId="0" applyNumberFormat="0" applyFill="0" applyBorder="0" applyAlignment="0" applyProtection="0"/>
    <xf numFmtId="0" fontId="220" fillId="0" borderId="0" applyNumberFormat="0" applyFill="0" applyAlignment="0" applyProtection="0"/>
    <xf numFmtId="0" fontId="220" fillId="0" borderId="0" applyNumberFormat="0" applyFill="0" applyAlignment="0" applyProtection="0"/>
    <xf numFmtId="0" fontId="220" fillId="0" borderId="0" applyNumberFormat="0" applyFill="0" applyAlignment="0" applyProtection="0"/>
    <xf numFmtId="0" fontId="220" fillId="0" borderId="0" applyNumberFormat="0" applyFill="0" applyBorder="0" applyAlignment="0" applyProtection="0"/>
    <xf numFmtId="0" fontId="220" fillId="0" borderId="0" applyNumberFormat="0" applyFill="0" applyBorder="0" applyAlignment="0" applyProtection="0"/>
    <xf numFmtId="247" fontId="8" fillId="0" borderId="0" applyNumberFormat="0" applyFill="0" applyBorder="0" applyAlignment="0" applyProtection="0">
      <alignment horizontal="left"/>
    </xf>
    <xf numFmtId="0" fontId="8" fillId="0" borderId="0"/>
    <xf numFmtId="0" fontId="144" fillId="0" borderId="36">
      <alignment vertical="center"/>
    </xf>
    <xf numFmtId="4" fontId="46" fillId="62" borderId="32" applyNumberFormat="0" applyProtection="0">
      <alignment horizontal="right" vertical="center"/>
    </xf>
    <xf numFmtId="0" fontId="8" fillId="63" borderId="32" applyNumberFormat="0" applyProtection="0">
      <alignment horizontal="left" vertical="center" indent="1"/>
    </xf>
    <xf numFmtId="38" fontId="77" fillId="0" borderId="0" applyNumberFormat="0" applyFont="0" applyFill="0" applyBorder="0" applyAlignment="0"/>
    <xf numFmtId="0" fontId="108" fillId="0" borderId="0">
      <alignment horizontal="left"/>
    </xf>
    <xf numFmtId="0" fontId="107" fillId="1" borderId="1" applyNumberFormat="0" applyFont="0" applyAlignment="0">
      <alignment horizontal="center"/>
    </xf>
    <xf numFmtId="0" fontId="77" fillId="0" borderId="37" applyAlignment="0">
      <alignment horizontal="centerContinuous"/>
    </xf>
    <xf numFmtId="0" fontId="109" fillId="0" borderId="0" applyNumberFormat="0" applyFill="0" applyBorder="0" applyAlignment="0">
      <alignment horizontal="center"/>
    </xf>
    <xf numFmtId="12" fontId="110" fillId="0" borderId="8">
      <alignment horizontal="center"/>
    </xf>
    <xf numFmtId="209" fontId="41" fillId="0" borderId="0" applyFont="0" applyFill="0" applyBorder="0" applyAlignment="0" applyProtection="0"/>
    <xf numFmtId="0" fontId="221" fillId="0" borderId="0" applyNumberFormat="0" applyFill="0" applyBorder="0" applyAlignment="0" applyProtection="0"/>
    <xf numFmtId="0" fontId="222" fillId="0" borderId="0" applyNumberFormat="0" applyFill="0" applyBorder="0" applyProtection="0">
      <alignment horizontal="center"/>
    </xf>
    <xf numFmtId="0" fontId="221" fillId="0" borderId="0" applyNumberFormat="0" applyFill="0" applyBorder="0" applyProtection="0">
      <alignment horizontal="center"/>
    </xf>
    <xf numFmtId="4" fontId="222" fillId="0" borderId="0" applyFill="0" applyBorder="0" applyAlignment="0" applyProtection="0"/>
    <xf numFmtId="4" fontId="223" fillId="0" borderId="0" applyFill="0" applyBorder="0" applyAlignment="0" applyProtection="0"/>
    <xf numFmtId="0" fontId="111" fillId="0" borderId="0" applyNumberFormat="0" applyBorder="0"/>
    <xf numFmtId="0" fontId="112" fillId="50" borderId="0">
      <alignment wrapText="1"/>
    </xf>
    <xf numFmtId="40" fontId="113" fillId="0" borderId="0" applyBorder="0">
      <alignment horizontal="right"/>
    </xf>
    <xf numFmtId="0" fontId="96" fillId="0" borderId="19"/>
    <xf numFmtId="0" fontId="167" fillId="0" borderId="0">
      <alignment horizontal="left"/>
    </xf>
    <xf numFmtId="0" fontId="145" fillId="0" borderId="0">
      <alignment horizontal="left"/>
    </xf>
    <xf numFmtId="0" fontId="154" fillId="0" borderId="0"/>
    <xf numFmtId="0" fontId="152" fillId="0" borderId="0"/>
    <xf numFmtId="0" fontId="145" fillId="0" borderId="0"/>
    <xf numFmtId="0" fontId="114" fillId="0" borderId="0" applyBorder="0" applyAlignment="0"/>
    <xf numFmtId="0" fontId="22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49" fontId="8" fillId="0" borderId="0" applyFont="0" applyFill="0" applyBorder="0" applyAlignment="0" applyProtection="0"/>
    <xf numFmtId="0" fontId="168" fillId="0" borderId="0"/>
    <xf numFmtId="0" fontId="168" fillId="0" borderId="0"/>
    <xf numFmtId="0" fontId="169" fillId="0" borderId="0"/>
    <xf numFmtId="0" fontId="169" fillId="0" borderId="0"/>
    <xf numFmtId="0" fontId="168" fillId="0" borderId="0"/>
    <xf numFmtId="0" fontId="168" fillId="0" borderId="0"/>
    <xf numFmtId="49" fontId="46" fillId="0" borderId="0" applyFill="0" applyBorder="0" applyAlignment="0"/>
    <xf numFmtId="248" fontId="69" fillId="0" borderId="0" applyFill="0" applyBorder="0" applyAlignment="0"/>
    <xf numFmtId="249" fontId="69" fillId="0" borderId="0" applyFill="0" applyBorder="0" applyAlignment="0"/>
    <xf numFmtId="0" fontId="43" fillId="0" borderId="0" applyFill="0" applyBorder="0" applyProtection="0">
      <alignment horizontal="left" vertical="top"/>
    </xf>
    <xf numFmtId="0" fontId="2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26" fillId="64" borderId="0"/>
    <xf numFmtId="0" fontId="225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225" fillId="0" borderId="0" applyNumberFormat="0" applyFill="0" applyBorder="0" applyAlignment="0" applyProtection="0"/>
    <xf numFmtId="0" fontId="225" fillId="0" borderId="0" applyNumberFormat="0" applyFill="0" applyBorder="0" applyAlignment="0" applyProtection="0"/>
    <xf numFmtId="0" fontId="227" fillId="0" borderId="0" applyNumberFormat="0" applyFill="0" applyBorder="0" applyAlignment="0" applyProtection="0"/>
    <xf numFmtId="0" fontId="228" fillId="0" borderId="38" applyNumberFormat="0" applyFill="0" applyAlignment="0" applyProtection="0"/>
    <xf numFmtId="0" fontId="229" fillId="0" borderId="26" applyNumberFormat="0" applyFill="0" applyAlignment="0" applyProtection="0"/>
    <xf numFmtId="0" fontId="230" fillId="0" borderId="39" applyNumberFormat="0" applyFill="0" applyAlignment="0" applyProtection="0"/>
    <xf numFmtId="0" fontId="230" fillId="0" borderId="0" applyNumberFormat="0" applyFill="0" applyBorder="0" applyAlignment="0" applyProtection="0"/>
    <xf numFmtId="0" fontId="169" fillId="0" borderId="0"/>
    <xf numFmtId="0" fontId="168" fillId="0" borderId="0"/>
    <xf numFmtId="0" fontId="231" fillId="0" borderId="40" applyNumberFormat="0" applyFill="0" applyAlignment="0" applyProtection="0"/>
    <xf numFmtId="0" fontId="38" fillId="0" borderId="40" applyNumberFormat="0" applyFill="0" applyAlignment="0" applyProtection="0"/>
    <xf numFmtId="0" fontId="231" fillId="0" borderId="40" applyNumberFormat="0" applyFill="0" applyAlignment="0" applyProtection="0"/>
    <xf numFmtId="0" fontId="171" fillId="0" borderId="40" applyNumberFormat="0" applyFill="0" applyAlignment="0" applyProtection="0"/>
    <xf numFmtId="0" fontId="231" fillId="0" borderId="40" applyNumberFormat="0" applyFill="0" applyAlignment="0" applyProtection="0"/>
    <xf numFmtId="0" fontId="231" fillId="0" borderId="40" applyNumberFormat="0" applyFill="0" applyAlignment="0" applyProtection="0"/>
    <xf numFmtId="0" fontId="231" fillId="0" borderId="41" applyNumberFormat="0" applyFill="0" applyAlignment="0" applyProtection="0"/>
    <xf numFmtId="275" fontId="232" fillId="0" borderId="42"/>
    <xf numFmtId="0" fontId="214" fillId="0" borderId="21"/>
    <xf numFmtId="0" fontId="214" fillId="0" borderId="19"/>
    <xf numFmtId="38" fontId="80" fillId="0" borderId="0" applyFont="0" applyFill="0" applyBorder="0" applyAlignment="0" applyProtection="0"/>
    <xf numFmtId="40" fontId="80" fillId="0" borderId="0" applyFont="0" applyFill="0" applyBorder="0" applyAlignment="0" applyProtection="0"/>
    <xf numFmtId="0" fontId="219" fillId="26" borderId="32" applyNumberFormat="0" applyAlignment="0" applyProtection="0"/>
    <xf numFmtId="0" fontId="172" fillId="0" borderId="0"/>
    <xf numFmtId="0" fontId="182" fillId="5" borderId="0" applyNumberFormat="0" applyBorder="0" applyAlignment="0" applyProtection="0"/>
    <xf numFmtId="0" fontId="208" fillId="7" borderId="0" applyNumberFormat="0" applyBorder="0" applyAlignment="0" applyProtection="0"/>
    <xf numFmtId="188" fontId="80" fillId="0" borderId="0" applyFont="0" applyFill="0" applyBorder="0" applyAlignment="0" applyProtection="0"/>
    <xf numFmtId="250" fontId="80" fillId="0" borderId="0" applyFont="0" applyFill="0" applyBorder="0" applyAlignment="0" applyProtection="0"/>
    <xf numFmtId="0" fontId="204" fillId="0" borderId="0" applyNumberFormat="0" applyFill="0" applyBorder="0" applyAlignment="0" applyProtection="0"/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224" fillId="0" borderId="0" applyNumberFormat="0" applyFill="0" applyBorder="0" applyAlignment="0" applyProtection="0"/>
    <xf numFmtId="0" fontId="115" fillId="0" borderId="0" applyFont="0" applyFill="0" applyBorder="0" applyAlignment="0" applyProtection="0"/>
    <xf numFmtId="0" fontId="115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173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116" fillId="0" borderId="0" applyNumberFormat="0" applyFont="0" applyFill="0" applyBorder="0" applyProtection="0">
      <alignment horizontal="center" vertical="center" wrapText="1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9" fontId="111" fillId="0" borderId="0" applyFill="0" applyBorder="0" applyAlignment="0" applyProtection="0"/>
    <xf numFmtId="41" fontId="10" fillId="0" borderId="0" applyFont="0" applyFill="0" applyBorder="0" applyAlignment="0" applyProtection="0"/>
    <xf numFmtId="251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0" fontId="137" fillId="47" borderId="15" applyNumberFormat="0" applyAlignment="0" applyProtection="0"/>
    <xf numFmtId="0" fontId="159" fillId="0" borderId="13" applyNumberFormat="0" applyFill="0" applyAlignment="0" applyProtection="0"/>
    <xf numFmtId="0" fontId="134" fillId="5" borderId="0" applyNumberFormat="0" applyBorder="0" applyAlignment="0" applyProtection="0"/>
    <xf numFmtId="0" fontId="164" fillId="15" borderId="32" applyNumberFormat="0" applyAlignment="0" applyProtection="0"/>
    <xf numFmtId="0" fontId="136" fillId="15" borderId="10" applyNumberFormat="0" applyAlignment="0" applyProtection="0"/>
    <xf numFmtId="0" fontId="173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74" fillId="0" borderId="0"/>
    <xf numFmtId="41" fontId="174" fillId="0" borderId="0" applyFont="0" applyFill="0" applyBorder="0" applyAlignment="0" applyProtection="0"/>
    <xf numFmtId="192" fontId="174" fillId="0" borderId="0" applyFont="0" applyFill="0" applyBorder="0" applyAlignment="0" applyProtection="0"/>
    <xf numFmtId="0" fontId="233" fillId="0" borderId="0" applyNumberFormat="0" applyFill="0" applyBorder="0" applyAlignment="0" applyProtection="0"/>
    <xf numFmtId="190" fontId="175" fillId="0" borderId="0" applyFont="0" applyFill="0" applyBorder="0" applyAlignment="0" applyProtection="0"/>
    <xf numFmtId="191" fontId="175" fillId="0" borderId="0" applyFont="0" applyFill="0" applyBorder="0" applyAlignment="0" applyProtection="0"/>
    <xf numFmtId="0" fontId="147" fillId="7" borderId="0" applyNumberFormat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9" fontId="40" fillId="0" borderId="0" applyFont="0" applyFill="0" applyBorder="0" applyAlignment="0" applyProtection="0"/>
    <xf numFmtId="0" fontId="132" fillId="0" borderId="0"/>
    <xf numFmtId="0" fontId="239" fillId="0" borderId="0"/>
    <xf numFmtId="0" fontId="10" fillId="0" borderId="0"/>
    <xf numFmtId="0" fontId="158" fillId="13" borderId="10" applyNumberFormat="0" applyAlignment="0" applyProtection="0"/>
    <xf numFmtId="0" fontId="161" fillId="2" borderId="0" applyNumberFormat="0" applyBorder="0" applyAlignment="0" applyProtection="0"/>
    <xf numFmtId="0" fontId="171" fillId="0" borderId="41" applyNumberFormat="0" applyFill="0" applyAlignment="0" applyProtection="0"/>
    <xf numFmtId="188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252" fontId="120" fillId="0" borderId="0" applyFont="0" applyFill="0" applyBorder="0" applyAlignment="0" applyProtection="0"/>
    <xf numFmtId="253" fontId="120" fillId="0" borderId="0" applyFont="0" applyFill="0" applyBorder="0" applyAlignment="0" applyProtection="0"/>
    <xf numFmtId="254" fontId="121" fillId="0" borderId="0" applyFont="0" applyFill="0" applyBorder="0" applyAlignment="0" applyProtection="0"/>
    <xf numFmtId="255" fontId="121" fillId="0" borderId="0" applyFont="0" applyFill="0" applyBorder="0" applyAlignment="0" applyProtection="0"/>
    <xf numFmtId="37" fontId="96" fillId="0" borderId="0"/>
    <xf numFmtId="256" fontId="120" fillId="0" borderId="0" applyFont="0" applyFill="0" applyBorder="0" applyAlignment="0" applyProtection="0"/>
    <xf numFmtId="257" fontId="120" fillId="0" borderId="0" applyFont="0" applyFill="0" applyBorder="0" applyAlignment="0" applyProtection="0"/>
    <xf numFmtId="0" fontId="40" fillId="0" borderId="0"/>
    <xf numFmtId="0" fontId="133" fillId="31" borderId="0" applyNumberFormat="0" applyBorder="0" applyAlignment="0" applyProtection="0"/>
    <xf numFmtId="0" fontId="133" fillId="39" borderId="0" applyNumberFormat="0" applyBorder="0" applyAlignment="0" applyProtection="0"/>
    <xf numFmtId="0" fontId="133" fillId="41" borderId="0" applyNumberFormat="0" applyBorder="0" applyAlignment="0" applyProtection="0"/>
    <xf numFmtId="0" fontId="133" fillId="49" borderId="0" applyNumberFormat="0" applyBorder="0" applyAlignment="0" applyProtection="0"/>
    <xf numFmtId="0" fontId="133" fillId="31" borderId="0" applyNumberFormat="0" applyBorder="0" applyAlignment="0" applyProtection="0"/>
    <xf numFmtId="0" fontId="133" fillId="43" borderId="0" applyNumberFormat="0" applyBorder="0" applyAlignment="0" applyProtection="0"/>
    <xf numFmtId="0" fontId="132" fillId="17" borderId="31" applyNumberFormat="0" applyFont="0" applyAlignment="0" applyProtection="0"/>
    <xf numFmtId="0" fontId="234" fillId="0" borderId="38" applyNumberFormat="0" applyFill="0" applyAlignment="0" applyProtection="0"/>
    <xf numFmtId="0" fontId="235" fillId="0" borderId="26" applyNumberFormat="0" applyFill="0" applyAlignment="0" applyProtection="0"/>
    <xf numFmtId="0" fontId="236" fillId="0" borderId="39" applyNumberFormat="0" applyFill="0" applyAlignment="0" applyProtection="0"/>
    <xf numFmtId="0" fontId="236" fillId="0" borderId="0" applyNumberFormat="0" applyFill="0" applyBorder="0" applyAlignment="0" applyProtection="0"/>
    <xf numFmtId="0" fontId="57" fillId="0" borderId="0" applyFont="0" applyFill="0" applyBorder="0" applyAlignment="0" applyProtection="0"/>
    <xf numFmtId="209" fontId="41" fillId="0" borderId="0" applyFont="0" applyFill="0" applyBorder="0" applyAlignment="0" applyProtection="0"/>
    <xf numFmtId="41" fontId="19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41" fontId="19" fillId="0" borderId="0" applyFont="0" applyFill="0" applyBorder="0" applyAlignment="0" applyProtection="0"/>
    <xf numFmtId="0" fontId="41" fillId="0" borderId="0" applyFont="0" applyFill="0" applyBorder="0" applyAlignment="0" applyProtection="0"/>
    <xf numFmtId="9" fontId="176" fillId="0" borderId="0" applyFont="0" applyFill="0" applyBorder="0" applyAlignment="0" applyProtection="0"/>
    <xf numFmtId="264" fontId="177" fillId="0" borderId="0" applyFont="0" applyFill="0" applyBorder="0" applyAlignment="0" applyProtection="0"/>
    <xf numFmtId="265" fontId="177" fillId="0" borderId="0" applyFont="0" applyFill="0" applyBorder="0" applyAlignment="0" applyProtection="0"/>
    <xf numFmtId="0" fontId="98" fillId="0" borderId="0" applyFont="0" applyFill="0" applyBorder="0" applyAlignment="0" applyProtection="0"/>
    <xf numFmtId="0" fontId="98" fillId="0" borderId="0" applyFont="0" applyFill="0" applyBorder="0" applyAlignment="0" applyProtection="0"/>
    <xf numFmtId="0" fontId="176" fillId="0" borderId="0"/>
    <xf numFmtId="0" fontId="8" fillId="0" borderId="0"/>
    <xf numFmtId="253" fontId="122" fillId="0" borderId="0" applyFont="0" applyFill="0" applyBorder="0" applyAlignment="0" applyProtection="0"/>
    <xf numFmtId="41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0" fontId="123" fillId="0" borderId="0" applyNumberFormat="0" applyFill="0" applyBorder="0" applyAlignment="0" applyProtection="0">
      <alignment vertical="top"/>
      <protection locked="0"/>
    </xf>
    <xf numFmtId="0" fontId="122" fillId="0" borderId="0"/>
    <xf numFmtId="0" fontId="124" fillId="0" borderId="0"/>
    <xf numFmtId="192" fontId="10" fillId="0" borderId="0" applyFont="0" applyFill="0" applyBorder="0" applyAlignment="0" applyProtection="0"/>
    <xf numFmtId="41" fontId="178" fillId="0" borderId="0" applyFont="0" applyFill="0" applyBorder="0" applyAlignment="0" applyProtection="0"/>
    <xf numFmtId="0" fontId="125" fillId="0" borderId="0"/>
    <xf numFmtId="0" fontId="126" fillId="0" borderId="0" applyNumberFormat="0" applyFill="0" applyBorder="0" applyAlignment="0" applyProtection="0">
      <alignment vertical="top"/>
      <protection locked="0"/>
    </xf>
    <xf numFmtId="0" fontId="179" fillId="0" borderId="0"/>
    <xf numFmtId="201" fontId="127" fillId="0" borderId="0" applyFont="0" applyFill="0" applyBorder="0" applyAlignment="0" applyProtection="0"/>
    <xf numFmtId="201" fontId="61" fillId="0" borderId="0" applyFont="0" applyFill="0" applyBorder="0" applyAlignment="0" applyProtection="0"/>
    <xf numFmtId="258" fontId="61" fillId="0" borderId="0" applyFont="0" applyFill="0" applyBorder="0" applyAlignment="0" applyProtection="0"/>
    <xf numFmtId="0" fontId="128" fillId="0" borderId="0" applyNumberFormat="0" applyFill="0" applyBorder="0" applyAlignment="0" applyProtection="0">
      <alignment vertical="top"/>
      <protection locked="0"/>
    </xf>
    <xf numFmtId="259" fontId="129" fillId="0" borderId="0" applyFont="0" applyFill="0" applyBorder="0" applyAlignment="0" applyProtection="0"/>
    <xf numFmtId="260" fontId="129" fillId="0" borderId="0" applyFont="0" applyFill="0" applyBorder="0" applyAlignment="0" applyProtection="0"/>
    <xf numFmtId="0" fontId="8" fillId="0" borderId="0"/>
    <xf numFmtId="207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10" fontId="8" fillId="0" borderId="0" applyFont="0" applyFill="0" applyBorder="0" applyAlignment="0" applyProtection="0"/>
    <xf numFmtId="0" fontId="8" fillId="0" borderId="0"/>
    <xf numFmtId="211" fontId="8" fillId="0" borderId="0" applyFont="0" applyFill="0" applyBorder="0" applyAlignment="0" applyProtection="0"/>
    <xf numFmtId="212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8" fillId="2" borderId="0" applyNumberFormat="0" applyFont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14" fontId="8" fillId="0" borderId="0" applyFont="0" applyFill="0" applyBorder="0" applyAlignment="0" applyProtection="0"/>
    <xf numFmtId="215" fontId="8" fillId="0" borderId="0" applyFont="0" applyFill="0" applyBorder="0" applyProtection="0">
      <alignment horizontal="right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20" fontId="8" fillId="0" borderId="0" applyProtection="0">
      <protection locked="0"/>
    </xf>
    <xf numFmtId="223" fontId="8" fillId="0" borderId="0" applyFill="0" applyBorder="0" applyAlignment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2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6" fillId="0" borderId="0" applyFont="0" applyFill="0" applyBorder="0" applyAlignment="0" applyProtection="0"/>
    <xf numFmtId="231" fontId="8" fillId="0" borderId="0">
      <protection locked="0"/>
    </xf>
    <xf numFmtId="233" fontId="8" fillId="0" borderId="0"/>
    <xf numFmtId="43" fontId="8" fillId="0" borderId="0" applyFont="0" applyFill="0" applyBorder="0" applyAlignment="0" applyProtection="0"/>
    <xf numFmtId="240" fontId="8" fillId="0" borderId="0"/>
    <xf numFmtId="1" fontId="8" fillId="0" borderId="0" applyFont="0" applyFill="0" applyBorder="0" applyAlignment="0" applyProtection="0"/>
    <xf numFmtId="0" fontId="8" fillId="0" borderId="0"/>
    <xf numFmtId="244" fontId="8" fillId="0" borderId="0"/>
    <xf numFmtId="0" fontId="8" fillId="17" borderId="31" applyNumberFormat="0" applyFont="0" applyAlignment="0" applyProtection="0"/>
    <xf numFmtId="24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>
      <alignment vertical="justify"/>
    </xf>
    <xf numFmtId="247" fontId="8" fillId="0" borderId="0" applyNumberFormat="0" applyFill="0" applyBorder="0" applyAlignment="0" applyProtection="0">
      <alignment horizontal="left"/>
    </xf>
    <xf numFmtId="0" fontId="8" fillId="0" borderId="0">
      <alignment horizontal="centerContinuous" vertical="center"/>
    </xf>
    <xf numFmtId="251" fontId="8" fillId="0" borderId="0" applyFont="0" applyFill="0" applyBorder="0" applyAlignment="0" applyProtection="0"/>
    <xf numFmtId="0" fontId="8" fillId="0" borderId="0"/>
    <xf numFmtId="191" fontId="8" fillId="0" borderId="0" applyFont="0" applyFill="0" applyBorder="0" applyAlignment="0" applyProtection="0"/>
    <xf numFmtId="0" fontId="240" fillId="0" borderId="0"/>
    <xf numFmtId="43" fontId="240" fillId="0" borderId="0" applyFont="0" applyFill="0" applyBorder="0" applyAlignment="0" applyProtection="0"/>
    <xf numFmtId="0" fontId="1" fillId="0" borderId="0"/>
    <xf numFmtId="0" fontId="240" fillId="0" borderId="0"/>
    <xf numFmtId="43" fontId="240" fillId="0" borderId="0" applyFont="0" applyFill="0" applyBorder="0" applyAlignment="0" applyProtection="0"/>
    <xf numFmtId="43" fontId="8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40" fillId="0" borderId="0" applyFont="0" applyFill="0" applyBorder="0" applyAlignment="0" applyProtection="0"/>
    <xf numFmtId="0" fontId="24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" fillId="0" borderId="0"/>
    <xf numFmtId="192" fontId="1" fillId="0" borderId="0" applyFont="0" applyFill="0" applyBorder="0" applyAlignment="0" applyProtection="0"/>
    <xf numFmtId="0" fontId="1" fillId="0" borderId="0"/>
    <xf numFmtId="192" fontId="1" fillId="0" borderId="0" applyFont="0" applyFill="0" applyBorder="0" applyAlignment="0" applyProtection="0"/>
    <xf numFmtId="0" fontId="8" fillId="0" borderId="0"/>
    <xf numFmtId="9" fontId="41" fillId="0" borderId="0"/>
    <xf numFmtId="192" fontId="74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1" fillId="0" borderId="0" applyFont="0" applyFill="0" applyBorder="0" applyAlignment="0" applyProtection="0"/>
    <xf numFmtId="43" fontId="240" fillId="0" borderId="0" applyFont="0" applyFill="0" applyBorder="0" applyAlignment="0" applyProtection="0"/>
    <xf numFmtId="0" fontId="41" fillId="0" borderId="0"/>
    <xf numFmtId="0" fontId="41" fillId="0" borderId="0"/>
    <xf numFmtId="196" fontId="41" fillId="0" borderId="0"/>
    <xf numFmtId="0" fontId="1" fillId="0" borderId="0"/>
    <xf numFmtId="0" fontId="10" fillId="0" borderId="0"/>
    <xf numFmtId="0" fontId="1" fillId="0" borderId="0"/>
    <xf numFmtId="0" fontId="8" fillId="0" borderId="0"/>
    <xf numFmtId="192" fontId="8" fillId="0" borderId="0" applyFont="0" applyFill="0" applyBorder="0" applyAlignment="0" applyProtection="0"/>
    <xf numFmtId="0" fontId="241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92" fontId="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" fillId="0" borderId="0"/>
    <xf numFmtId="19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92" fontId="74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" fillId="0" borderId="0"/>
    <xf numFmtId="192" fontId="46" fillId="0" borderId="0" applyFont="0" applyFill="0" applyBorder="0" applyAlignment="0" applyProtection="0"/>
    <xf numFmtId="43" fontId="10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13" fillId="0" borderId="0"/>
    <xf numFmtId="0" fontId="1" fillId="0" borderId="0"/>
    <xf numFmtId="0" fontId="10" fillId="0" borderId="0"/>
    <xf numFmtId="9" fontId="74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192" fontId="74" fillId="0" borderId="0" applyFont="0" applyFill="0" applyBorder="0" applyAlignment="0" applyProtection="0"/>
    <xf numFmtId="0" fontId="8" fillId="0" borderId="0"/>
    <xf numFmtId="0" fontId="8" fillId="0" borderId="0"/>
    <xf numFmtId="192" fontId="74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74" fillId="0" borderId="0" applyFont="0" applyFill="0" applyBorder="0" applyAlignment="0" applyProtection="0"/>
    <xf numFmtId="192" fontId="74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74" fillId="0" borderId="0" applyFont="0" applyFill="0" applyBorder="0" applyAlignment="0" applyProtection="0"/>
    <xf numFmtId="192" fontId="74" fillId="0" borderId="0" applyFont="0" applyFill="0" applyBorder="0" applyAlignment="0" applyProtection="0"/>
    <xf numFmtId="9" fontId="74" fillId="0" borderId="0" applyFont="0" applyFill="0" applyBorder="0" applyAlignment="0" applyProtection="0"/>
    <xf numFmtId="0" fontId="1" fillId="0" borderId="0"/>
    <xf numFmtId="192" fontId="74" fillId="0" borderId="0" applyFont="0" applyFill="0" applyBorder="0" applyAlignment="0" applyProtection="0"/>
    <xf numFmtId="9" fontId="74" fillId="0" borderId="0" applyFont="0" applyFill="0" applyBorder="0" applyAlignment="0" applyProtection="0"/>
    <xf numFmtId="0" fontId="1" fillId="0" borderId="0"/>
    <xf numFmtId="192" fontId="74" fillId="0" borderId="0" applyFont="0" applyFill="0" applyBorder="0" applyAlignment="0" applyProtection="0"/>
    <xf numFmtId="9" fontId="74" fillId="0" borderId="0" applyFont="0" applyFill="0" applyBorder="0" applyAlignment="0" applyProtection="0"/>
    <xf numFmtId="0" fontId="1" fillId="0" borderId="0"/>
    <xf numFmtId="9" fontId="74" fillId="0" borderId="0" applyFont="0" applyFill="0" applyBorder="0" applyAlignment="0" applyProtection="0"/>
    <xf numFmtId="192" fontId="74" fillId="0" borderId="0" applyFont="0" applyFill="0" applyBorder="0" applyAlignment="0" applyProtection="0"/>
    <xf numFmtId="0" fontId="1" fillId="0" borderId="0"/>
    <xf numFmtId="9" fontId="74" fillId="0" borderId="0" applyFont="0" applyFill="0" applyBorder="0" applyAlignment="0" applyProtection="0"/>
    <xf numFmtId="192" fontId="74" fillId="0" borderId="0" applyFont="0" applyFill="0" applyBorder="0" applyAlignment="0" applyProtection="0"/>
    <xf numFmtId="0" fontId="1" fillId="0" borderId="0"/>
    <xf numFmtId="0" fontId="1" fillId="0" borderId="0"/>
    <xf numFmtId="9" fontId="74" fillId="0" borderId="0" applyFont="0" applyFill="0" applyBorder="0" applyAlignment="0" applyProtection="0"/>
    <xf numFmtId="192" fontId="74" fillId="0" borderId="0" applyFont="0" applyFill="0" applyBorder="0" applyAlignment="0" applyProtection="0"/>
    <xf numFmtId="0" fontId="1" fillId="0" borderId="0"/>
    <xf numFmtId="192" fontId="1" fillId="0" borderId="0" applyFont="0" applyFill="0" applyBorder="0" applyAlignment="0" applyProtection="0"/>
    <xf numFmtId="0" fontId="1" fillId="0" borderId="0"/>
    <xf numFmtId="0" fontId="1" fillId="0" borderId="0"/>
    <xf numFmtId="9" fontId="74" fillId="0" borderId="0" applyFont="0" applyFill="0" applyBorder="0" applyAlignment="0" applyProtection="0"/>
    <xf numFmtId="0" fontId="1" fillId="0" borderId="0"/>
    <xf numFmtId="192" fontId="74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92" fontId="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" fillId="0" borderId="0"/>
    <xf numFmtId="19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9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8" fillId="0" borderId="0" applyNumberFormat="0" applyFill="0" applyBorder="0" applyAlignment="0" applyProtection="0"/>
    <xf numFmtId="0" fontId="8" fillId="0" borderId="0"/>
    <xf numFmtId="192" fontId="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0" fontId="74" fillId="4" borderId="0" applyNumberFormat="0" applyBorder="0" applyAlignment="0" applyProtection="0"/>
    <xf numFmtId="0" fontId="74" fillId="6" borderId="0" applyNumberFormat="0" applyBorder="0" applyAlignment="0" applyProtection="0"/>
    <xf numFmtId="0" fontId="74" fillId="8" borderId="0" applyNumberFormat="0" applyBorder="0" applyAlignment="0" applyProtection="0"/>
    <xf numFmtId="0" fontId="74" fillId="10" borderId="0" applyNumberFormat="0" applyBorder="0" applyAlignment="0" applyProtection="0"/>
    <xf numFmtId="0" fontId="74" fillId="12" borderId="0" applyNumberFormat="0" applyBorder="0" applyAlignment="0" applyProtection="0"/>
    <xf numFmtId="0" fontId="74" fillId="14" borderId="0" applyNumberFormat="0" applyBorder="0" applyAlignment="0" applyProtection="0"/>
    <xf numFmtId="0" fontId="74" fillId="19" borderId="0" applyNumberFormat="0" applyBorder="0" applyAlignment="0" applyProtection="0"/>
    <xf numFmtId="0" fontId="74" fillId="21" borderId="0" applyNumberFormat="0" applyBorder="0" applyAlignment="0" applyProtection="0"/>
    <xf numFmtId="0" fontId="74" fillId="65" borderId="0" applyNumberFormat="0" applyBorder="0" applyAlignment="0" applyProtection="0"/>
    <xf numFmtId="0" fontId="74" fillId="10" borderId="0" applyNumberFormat="0" applyBorder="0" applyAlignment="0" applyProtection="0"/>
    <xf numFmtId="0" fontId="74" fillId="19" borderId="0" applyNumberFormat="0" applyBorder="0" applyAlignment="0" applyProtection="0"/>
    <xf numFmtId="0" fontId="74" fillId="25" borderId="0" applyNumberFormat="0" applyBorder="0" applyAlignment="0" applyProtection="0"/>
    <xf numFmtId="0" fontId="181" fillId="28" borderId="0" applyNumberFormat="0" applyBorder="0" applyAlignment="0" applyProtection="0"/>
    <xf numFmtId="0" fontId="181" fillId="21" borderId="0" applyNumberFormat="0" applyBorder="0" applyAlignment="0" applyProtection="0"/>
    <xf numFmtId="0" fontId="181" fillId="65" borderId="0" applyNumberFormat="0" applyBorder="0" applyAlignment="0" applyProtection="0"/>
    <xf numFmtId="0" fontId="181" fillId="30" borderId="0" applyNumberFormat="0" applyBorder="0" applyAlignment="0" applyProtection="0"/>
    <xf numFmtId="0" fontId="181" fillId="32" borderId="0" applyNumberFormat="0" applyBorder="0" applyAlignment="0" applyProtection="0"/>
    <xf numFmtId="0" fontId="181" fillId="34" borderId="0" applyNumberFormat="0" applyBorder="0" applyAlignment="0" applyProtection="0"/>
    <xf numFmtId="0" fontId="181" fillId="38" borderId="0" applyNumberFormat="0" applyBorder="0" applyAlignment="0" applyProtection="0"/>
    <xf numFmtId="0" fontId="181" fillId="66" borderId="0" applyNumberFormat="0" applyBorder="0" applyAlignment="0" applyProtection="0"/>
    <xf numFmtId="0" fontId="181" fillId="42" borderId="0" applyNumberFormat="0" applyBorder="0" applyAlignment="0" applyProtection="0"/>
    <xf numFmtId="0" fontId="181" fillId="30" borderId="0" applyNumberFormat="0" applyBorder="0" applyAlignment="0" applyProtection="0"/>
    <xf numFmtId="0" fontId="181" fillId="32" borderId="0" applyNumberFormat="0" applyBorder="0" applyAlignment="0" applyProtection="0"/>
    <xf numFmtId="0" fontId="181" fillId="44" borderId="0" applyNumberFormat="0" applyBorder="0" applyAlignment="0" applyProtection="0"/>
    <xf numFmtId="0" fontId="242" fillId="6" borderId="0" applyNumberFormat="0" applyBorder="0" applyAlignment="0" applyProtection="0"/>
    <xf numFmtId="226" fontId="131" fillId="0" borderId="0" applyFill="0" applyBorder="0" applyAlignment="0"/>
    <xf numFmtId="197" fontId="131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258" fontId="131" fillId="0" borderId="0" applyFill="0" applyBorder="0" applyAlignment="0"/>
    <xf numFmtId="279" fontId="131" fillId="0" borderId="0" applyFill="0" applyBorder="0" applyAlignment="0"/>
    <xf numFmtId="226" fontId="131" fillId="0" borderId="0" applyFill="0" applyBorder="0" applyAlignment="0"/>
    <xf numFmtId="0" fontId="183" fillId="46" borderId="10" applyNumberFormat="0" applyAlignment="0" applyProtection="0"/>
    <xf numFmtId="0" fontId="195" fillId="48" borderId="15" applyNumberFormat="0" applyAlignment="0" applyProtection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58" fontId="131" fillId="0" borderId="0" applyFont="0" applyFill="0" applyBorder="0" applyAlignment="0" applyProtection="0"/>
    <xf numFmtId="267" fontId="198" fillId="0" borderId="0" applyFont="0" applyFill="0" applyBorder="0" applyAlignment="0" applyProtection="0"/>
    <xf numFmtId="192" fontId="198" fillId="0" borderId="0" applyFont="0" applyFill="0" applyBorder="0" applyAlignment="0" applyProtection="0"/>
    <xf numFmtId="269" fontId="198" fillId="0" borderId="0" applyFont="0" applyFill="0" applyBorder="0" applyAlignment="0" applyProtection="0"/>
    <xf numFmtId="269" fontId="198" fillId="0" borderId="0" applyFont="0" applyFill="0" applyBorder="0" applyAlignment="0" applyProtection="0"/>
    <xf numFmtId="273" fontId="201" fillId="0" borderId="0" applyFill="0" applyBorder="0" applyAlignment="0" applyProtection="0"/>
    <xf numFmtId="273" fontId="201" fillId="0" borderId="0" applyFill="0" applyBorder="0" applyAlignment="0" applyProtection="0"/>
    <xf numFmtId="192" fontId="198" fillId="0" borderId="0" applyFont="0" applyFill="0" applyBorder="0" applyAlignment="0" applyProtection="0"/>
    <xf numFmtId="280" fontId="198" fillId="0" borderId="0" applyFont="0" applyFill="0" applyBorder="0" applyAlignment="0" applyProtection="0"/>
    <xf numFmtId="271" fontId="198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199" fontId="8" fillId="0" borderId="0" applyFont="0" applyFill="0" applyBorder="0" applyAlignment="0" applyProtection="0"/>
    <xf numFmtId="0" fontId="8" fillId="0" borderId="0"/>
    <xf numFmtId="199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92" fontId="198" fillId="0" borderId="0" applyFont="0" applyFill="0" applyBorder="0" applyAlignment="0" applyProtection="0"/>
    <xf numFmtId="281" fontId="198" fillId="0" borderId="0" applyFont="0" applyFill="0" applyBorder="0" applyAlignment="0" applyProtection="0"/>
    <xf numFmtId="278" fontId="77" fillId="0" borderId="0"/>
    <xf numFmtId="3" fontId="8" fillId="0" borderId="0" applyFont="0" applyFill="0" applyBorder="0" applyAlignment="0" applyProtection="0"/>
    <xf numFmtId="226" fontId="131" fillId="0" borderId="0" applyFont="0" applyFill="0" applyBorder="0" applyAlignment="0" applyProtection="0"/>
    <xf numFmtId="282" fontId="73" fillId="0" borderId="0" applyFont="0" applyFill="0" applyBorder="0" applyAlignment="0" applyProtection="0"/>
    <xf numFmtId="283" fontId="69" fillId="0" borderId="0"/>
    <xf numFmtId="281" fontId="8" fillId="0" borderId="0"/>
    <xf numFmtId="0" fontId="8" fillId="0" borderId="0" applyFont="0" applyFill="0" applyBorder="0" applyAlignment="0" applyProtection="0"/>
    <xf numFmtId="284" fontId="69" fillId="0" borderId="0"/>
    <xf numFmtId="258" fontId="131" fillId="0" borderId="0" applyFill="0" applyBorder="0" applyAlignment="0"/>
    <xf numFmtId="226" fontId="131" fillId="0" borderId="0" applyFill="0" applyBorder="0" applyAlignment="0"/>
    <xf numFmtId="258" fontId="131" fillId="0" borderId="0" applyFill="0" applyBorder="0" applyAlignment="0"/>
    <xf numFmtId="279" fontId="131" fillId="0" borderId="0" applyFill="0" applyBorder="0" applyAlignment="0"/>
    <xf numFmtId="226" fontId="131" fillId="0" borderId="0" applyFill="0" applyBorder="0" applyAlignment="0"/>
    <xf numFmtId="285" fontId="13" fillId="0" borderId="0" applyFont="0" applyFill="0" applyBorder="0" applyAlignment="0" applyProtection="0"/>
    <xf numFmtId="0" fontId="204" fillId="0" borderId="0" applyNumberFormat="0" applyFill="0" applyBorder="0" applyAlignment="0" applyProtection="0"/>
    <xf numFmtId="2" fontId="8" fillId="0" borderId="0" applyFont="0" applyFill="0" applyBorder="0" applyAlignment="0" applyProtection="0"/>
    <xf numFmtId="0" fontId="243" fillId="8" borderId="0" applyNumberFormat="0" applyBorder="0" applyAlignment="0" applyProtection="0"/>
    <xf numFmtId="0" fontId="210" fillId="0" borderId="23" applyNumberFormat="0" applyFill="0" applyAlignment="0" applyProtection="0"/>
    <xf numFmtId="0" fontId="211" fillId="0" borderId="26" applyNumberFormat="0" applyFill="0" applyAlignment="0" applyProtection="0"/>
    <xf numFmtId="0" fontId="212" fillId="0" borderId="27" applyNumberFormat="0" applyFill="0" applyAlignment="0" applyProtection="0"/>
    <xf numFmtId="0" fontId="212" fillId="0" borderId="0" applyNumberFormat="0" applyFill="0" applyBorder="0" applyAlignment="0" applyProtection="0"/>
    <xf numFmtId="0" fontId="213" fillId="14" borderId="10" applyNumberFormat="0" applyAlignment="0" applyProtection="0"/>
    <xf numFmtId="196" fontId="244" fillId="0" borderId="0"/>
    <xf numFmtId="258" fontId="131" fillId="0" borderId="0" applyFill="0" applyBorder="0" applyAlignment="0"/>
    <xf numFmtId="226" fontId="131" fillId="0" borderId="0" applyFill="0" applyBorder="0" applyAlignment="0"/>
    <xf numFmtId="258" fontId="131" fillId="0" borderId="0" applyFill="0" applyBorder="0" applyAlignment="0"/>
    <xf numFmtId="279" fontId="131" fillId="0" borderId="0" applyFill="0" applyBorder="0" applyAlignment="0"/>
    <xf numFmtId="226" fontId="131" fillId="0" borderId="0" applyFill="0" applyBorder="0" applyAlignment="0"/>
    <xf numFmtId="0" fontId="194" fillId="0" borderId="13" applyNumberFormat="0" applyFill="0" applyAlignment="0" applyProtection="0"/>
    <xf numFmtId="0" fontId="215" fillId="59" borderId="0" applyNumberFormat="0" applyBorder="0" applyAlignment="0" applyProtection="0"/>
    <xf numFmtId="273" fontId="245" fillId="0" borderId="0"/>
    <xf numFmtId="0" fontId="198" fillId="0" borderId="0"/>
    <xf numFmtId="0" fontId="8" fillId="0" borderId="0"/>
    <xf numFmtId="0" fontId="199" fillId="0" borderId="0"/>
    <xf numFmtId="0" fontId="74" fillId="0" borderId="0"/>
    <xf numFmtId="0" fontId="198" fillId="0" borderId="0" applyNumberFormat="0" applyFill="0" applyBorder="0" applyAlignment="0" applyProtection="0"/>
    <xf numFmtId="0" fontId="201" fillId="0" borderId="0"/>
    <xf numFmtId="0" fontId="198" fillId="0" borderId="0"/>
    <xf numFmtId="0" fontId="198" fillId="0" borderId="0"/>
    <xf numFmtId="0" fontId="198" fillId="0" borderId="0" applyNumberFormat="0" applyFill="0" applyBorder="0" applyAlignment="0" applyProtection="0"/>
    <xf numFmtId="286" fontId="8" fillId="0" borderId="0"/>
    <xf numFmtId="0" fontId="44" fillId="57" borderId="31" applyNumberFormat="0" applyAlignment="0" applyProtection="0"/>
    <xf numFmtId="0" fontId="219" fillId="46" borderId="32" applyNumberFormat="0" applyAlignment="0" applyProtection="0"/>
    <xf numFmtId="0" fontId="246" fillId="0" borderId="0">
      <alignment horizontal="center"/>
    </xf>
    <xf numFmtId="0" fontId="247" fillId="0" borderId="0">
      <alignment horizontal="center"/>
    </xf>
    <xf numFmtId="0" fontId="8" fillId="0" borderId="0" applyFont="0" applyFill="0" applyBorder="0" applyAlignment="0" applyProtection="0"/>
    <xf numFmtId="0" fontId="4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4" fillId="0" borderId="0" applyFont="0" applyFill="0" applyBorder="0" applyAlignment="0" applyProtection="0"/>
    <xf numFmtId="258" fontId="131" fillId="0" borderId="0" applyFill="0" applyBorder="0" applyAlignment="0"/>
    <xf numFmtId="226" fontId="131" fillId="0" borderId="0" applyFill="0" applyBorder="0" applyAlignment="0"/>
    <xf numFmtId="258" fontId="131" fillId="0" borderId="0" applyFill="0" applyBorder="0" applyAlignment="0"/>
    <xf numFmtId="279" fontId="131" fillId="0" borderId="0" applyFill="0" applyBorder="0" applyAlignment="0"/>
    <xf numFmtId="226" fontId="131" fillId="0" borderId="0" applyFill="0" applyBorder="0" applyAlignment="0"/>
    <xf numFmtId="0" fontId="77" fillId="0" borderId="0" applyNumberFormat="0" applyFill="0" applyBorder="0" applyAlignment="0" applyProtection="0">
      <alignment horizontal="left"/>
    </xf>
    <xf numFmtId="0" fontId="79" fillId="0" borderId="9" applyBorder="0">
      <alignment horizontal="center"/>
    </xf>
    <xf numFmtId="41" fontId="8" fillId="0" borderId="0" applyFont="0" applyFill="0" applyBorder="0" applyAlignment="0" applyProtection="0"/>
    <xf numFmtId="0" fontId="8" fillId="0" borderId="0" applyFill="0" applyBorder="0" applyAlignment="0"/>
    <xf numFmtId="0" fontId="8" fillId="0" borderId="0" applyFill="0" applyBorder="0" applyAlignment="0"/>
    <xf numFmtId="0" fontId="225" fillId="0" borderId="0" applyNumberFormat="0" applyFill="0" applyBorder="0" applyAlignment="0" applyProtection="0"/>
    <xf numFmtId="0" fontId="231" fillId="0" borderId="40" applyNumberFormat="0" applyFill="0" applyAlignment="0" applyProtection="0"/>
    <xf numFmtId="0" fontId="80" fillId="0" borderId="0" applyFont="0" applyFill="0" applyBorder="0" applyAlignment="0" applyProtection="0"/>
    <xf numFmtId="0" fontId="248" fillId="0" borderId="0" applyNumberFormat="0" applyFill="0" applyBorder="0" applyAlignment="0" applyProtection="0"/>
    <xf numFmtId="43" fontId="132" fillId="0" borderId="0" applyFont="0" applyFill="0" applyBorder="0" applyAlignment="0" applyProtection="0"/>
    <xf numFmtId="43" fontId="8" fillId="0" borderId="0" applyNumberFormat="0" applyFill="0" applyBorder="0" applyAlignment="0" applyProtection="0"/>
    <xf numFmtId="9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1" fillId="0" borderId="0"/>
    <xf numFmtId="0" fontId="1" fillId="0" borderId="0"/>
    <xf numFmtId="0" fontId="77" fillId="0" borderId="37" applyAlignment="0">
      <alignment horizontal="centerContinuous"/>
    </xf>
    <xf numFmtId="43" fontId="8" fillId="0" borderId="0" applyNumberFormat="0" applyFill="0" applyBorder="0" applyAlignment="0" applyProtection="0"/>
    <xf numFmtId="9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1" fillId="0" borderId="0"/>
    <xf numFmtId="192" fontId="1" fillId="0" borderId="0" applyFont="0" applyFill="0" applyBorder="0" applyAlignment="0" applyProtection="0"/>
    <xf numFmtId="0" fontId="8" fillId="0" borderId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40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1" fillId="0" borderId="0"/>
    <xf numFmtId="0" fontId="240" fillId="0" borderId="0"/>
    <xf numFmtId="0" fontId="1" fillId="0" borderId="0"/>
    <xf numFmtId="0" fontId="1" fillId="0" borderId="0"/>
    <xf numFmtId="0" fontId="2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0" fillId="0" borderId="0"/>
    <xf numFmtId="0" fontId="1" fillId="0" borderId="0"/>
    <xf numFmtId="0" fontId="1" fillId="0" borderId="0"/>
    <xf numFmtId="192" fontId="1" fillId="0" borderId="0" applyFont="0" applyFill="0" applyBorder="0" applyAlignment="0" applyProtection="0"/>
    <xf numFmtId="0" fontId="1" fillId="0" borderId="0"/>
    <xf numFmtId="0" fontId="27" fillId="0" borderId="23" applyNumberFormat="0" applyFill="0" applyAlignment="0" applyProtection="0"/>
    <xf numFmtId="0" fontId="37" fillId="0" borderId="0" applyNumberFormat="0" applyFill="0" applyBorder="0" applyAlignment="0" applyProtection="0"/>
    <xf numFmtId="0" fontId="18" fillId="41" borderId="0" applyNumberFormat="0" applyBorder="0" applyAlignment="0" applyProtection="0"/>
    <xf numFmtId="0" fontId="37" fillId="0" borderId="0" applyNumberFormat="0" applyFill="0" applyBorder="0" applyAlignment="0" applyProtection="0"/>
    <xf numFmtId="0" fontId="8" fillId="0" borderId="0"/>
    <xf numFmtId="0" fontId="18" fillId="41" borderId="0" applyNumberFormat="0" applyBorder="0" applyAlignment="0" applyProtection="0"/>
    <xf numFmtId="0" fontId="37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31" fillId="13" borderId="10" applyNumberFormat="0" applyAlignment="0" applyProtection="0"/>
    <xf numFmtId="0" fontId="31" fillId="13" borderId="10" applyNumberFormat="0" applyAlignment="0" applyProtection="0"/>
    <xf numFmtId="0" fontId="27" fillId="0" borderId="23" applyNumberFormat="0" applyFill="0" applyAlignment="0" applyProtection="0"/>
    <xf numFmtId="0" fontId="27" fillId="0" borderId="23" applyNumberFormat="0" applyFill="0" applyAlignment="0" applyProtection="0"/>
    <xf numFmtId="0" fontId="27" fillId="0" borderId="23" applyNumberFormat="0" applyFill="0" applyAlignment="0" applyProtection="0"/>
    <xf numFmtId="0" fontId="31" fillId="13" borderId="10" applyNumberFormat="0" applyAlignment="0" applyProtection="0"/>
    <xf numFmtId="0" fontId="31" fillId="13" borderId="10" applyNumberFormat="0" applyAlignment="0" applyProtection="0"/>
    <xf numFmtId="0" fontId="31" fillId="13" borderId="10" applyNumberFormat="0" applyAlignment="0" applyProtection="0"/>
    <xf numFmtId="0" fontId="8" fillId="0" borderId="0"/>
    <xf numFmtId="9" fontId="8" fillId="0" borderId="0" applyFont="0" applyFill="0" applyBorder="0" applyAlignment="0" applyProtection="0"/>
    <xf numFmtId="0" fontId="18" fillId="41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41" borderId="0" applyNumberFormat="0" applyBorder="0" applyAlignment="0" applyProtection="0"/>
    <xf numFmtId="0" fontId="8" fillId="0" borderId="0"/>
    <xf numFmtId="0" fontId="18" fillId="41" borderId="0" applyNumberFormat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7" fillId="0" borderId="23" applyNumberFormat="0" applyFill="0" applyAlignment="0" applyProtection="0"/>
    <xf numFmtId="0" fontId="37" fillId="0" borderId="0" applyNumberFormat="0" applyFill="0" applyBorder="0" applyAlignment="0" applyProtection="0"/>
  </cellStyleXfs>
  <cellXfs count="14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vertical="top"/>
    </xf>
    <xf numFmtId="193" fontId="5" fillId="0" borderId="0" xfId="0" applyNumberFormat="1" applyFont="1" applyAlignment="1">
      <alignment horizontal="right"/>
    </xf>
    <xf numFmtId="193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194" fontId="5" fillId="0" borderId="0" xfId="1" applyNumberFormat="1" applyFont="1" applyFill="1" applyBorder="1" applyAlignment="1">
      <alignment horizontal="right"/>
    </xf>
    <xf numFmtId="192" fontId="0" fillId="0" borderId="0" xfId="0" applyNumberFormat="1"/>
    <xf numFmtId="193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195" fontId="5" fillId="0" borderId="0" xfId="4" applyNumberFormat="1" applyFont="1"/>
    <xf numFmtId="194" fontId="5" fillId="0" borderId="0" xfId="1" applyNumberFormat="1" applyFont="1" applyBorder="1" applyAlignment="1">
      <alignment horizontal="right"/>
    </xf>
    <xf numFmtId="192" fontId="5" fillId="0" borderId="0" xfId="1" applyFont="1" applyBorder="1" applyAlignment="1">
      <alignment horizontal="right"/>
    </xf>
    <xf numFmtId="194" fontId="0" fillId="0" borderId="0" xfId="2" quotePrefix="1" applyNumberFormat="1" applyFont="1" applyFill="1" applyBorder="1" applyAlignment="1">
      <alignment horizontal="center"/>
    </xf>
    <xf numFmtId="194" fontId="2" fillId="0" borderId="0" xfId="1" applyNumberFormat="1" applyFont="1" applyBorder="1" applyAlignment="1">
      <alignment horizontal="right"/>
    </xf>
    <xf numFmtId="192" fontId="5" fillId="0" borderId="1" xfId="1" applyFont="1" applyBorder="1" applyAlignment="1">
      <alignment horizontal="center"/>
    </xf>
    <xf numFmtId="194" fontId="0" fillId="0" borderId="0" xfId="1" applyNumberFormat="1" applyFont="1" applyBorder="1"/>
    <xf numFmtId="193" fontId="5" fillId="0" borderId="0" xfId="0" applyNumberFormat="1" applyFont="1"/>
    <xf numFmtId="194" fontId="5" fillId="0" borderId="1" xfId="1" applyNumberFormat="1" applyFont="1" applyBorder="1" applyAlignment="1">
      <alignment horizontal="center"/>
    </xf>
    <xf numFmtId="194" fontId="0" fillId="0" borderId="0" xfId="1" applyNumberFormat="1" applyFont="1" applyBorder="1" applyAlignment="1">
      <alignment horizontal="center"/>
    </xf>
    <xf numFmtId="49" fontId="5" fillId="0" borderId="0" xfId="0" applyNumberFormat="1" applyFont="1"/>
    <xf numFmtId="194" fontId="0" fillId="0" borderId="0" xfId="1" applyNumberFormat="1" applyFont="1"/>
    <xf numFmtId="194" fontId="5" fillId="0" borderId="1" xfId="1" applyNumberFormat="1" applyFont="1" applyBorder="1" applyAlignment="1">
      <alignment horizontal="right"/>
    </xf>
    <xf numFmtId="194" fontId="5" fillId="0" borderId="0" xfId="0" applyNumberFormat="1" applyFont="1" applyAlignment="1">
      <alignment horizontal="right"/>
    </xf>
    <xf numFmtId="194" fontId="2" fillId="0" borderId="0" xfId="2" applyNumberFormat="1" applyFont="1" applyFill="1" applyBorder="1" applyAlignment="1">
      <alignment horizontal="center"/>
    </xf>
    <xf numFmtId="194" fontId="5" fillId="0" borderId="0" xfId="0" applyNumberFormat="1" applyFont="1"/>
    <xf numFmtId="194" fontId="5" fillId="0" borderId="1" xfId="1" applyNumberFormat="1" applyFont="1" applyFill="1" applyBorder="1" applyAlignment="1">
      <alignment horizontal="center"/>
    </xf>
    <xf numFmtId="193" fontId="0" fillId="0" borderId="0" xfId="0" applyNumberFormat="1" applyAlignment="1">
      <alignment horizontal="center"/>
    </xf>
    <xf numFmtId="193" fontId="0" fillId="0" borderId="0" xfId="1" applyNumberFormat="1" applyFont="1" applyBorder="1" applyAlignment="1">
      <alignment horizontal="center"/>
    </xf>
    <xf numFmtId="193" fontId="5" fillId="0" borderId="2" xfId="0" applyNumberFormat="1" applyFont="1" applyBorder="1"/>
    <xf numFmtId="194" fontId="5" fillId="0" borderId="0" xfId="1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194" fontId="0" fillId="0" borderId="3" xfId="1" quotePrefix="1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194" fontId="0" fillId="0" borderId="0" xfId="1" quotePrefix="1" applyNumberFormat="1" applyFont="1" applyFill="1" applyAlignment="1">
      <alignment horizontal="right"/>
    </xf>
    <xf numFmtId="194" fontId="0" fillId="0" borderId="0" xfId="1" quotePrefix="1" applyNumberFormat="1" applyFont="1" applyFill="1" applyAlignment="1">
      <alignment horizontal="center"/>
    </xf>
    <xf numFmtId="194" fontId="0" fillId="0" borderId="0" xfId="1" applyNumberFormat="1" applyFont="1" applyFill="1" applyAlignment="1">
      <alignment horizontal="right"/>
    </xf>
    <xf numFmtId="194" fontId="3" fillId="0" borderId="0" xfId="1" applyNumberFormat="1" applyFont="1"/>
    <xf numFmtId="194" fontId="3" fillId="0" borderId="0" xfId="1" applyNumberFormat="1" applyFont="1" applyFill="1"/>
    <xf numFmtId="194" fontId="0" fillId="0" borderId="0" xfId="1" applyNumberFormat="1" applyFont="1" applyFill="1" applyBorder="1" applyAlignment="1">
      <alignment horizontal="right"/>
    </xf>
    <xf numFmtId="194" fontId="13" fillId="0" borderId="0" xfId="1" applyNumberFormat="1" applyFont="1" applyFill="1" applyBorder="1" applyAlignment="1">
      <alignment horizontal="right"/>
    </xf>
    <xf numFmtId="194" fontId="14" fillId="0" borderId="0" xfId="1" applyNumberFormat="1" applyFont="1" applyFill="1" applyBorder="1" applyAlignment="1"/>
    <xf numFmtId="194" fontId="0" fillId="0" borderId="0" xfId="1" applyNumberFormat="1" applyFont="1" applyFill="1"/>
    <xf numFmtId="194" fontId="2" fillId="0" borderId="3" xfId="1" applyNumberFormat="1" applyFont="1" applyFill="1" applyBorder="1" applyAlignment="1">
      <alignment horizontal="right"/>
    </xf>
    <xf numFmtId="194" fontId="0" fillId="0" borderId="3" xfId="1" applyNumberFormat="1" applyFont="1" applyFill="1" applyBorder="1" applyAlignment="1">
      <alignment horizontal="right"/>
    </xf>
    <xf numFmtId="194" fontId="5" fillId="0" borderId="1" xfId="1" applyNumberFormat="1" applyFont="1" applyFill="1" applyBorder="1" applyAlignment="1">
      <alignment horizontal="right"/>
    </xf>
    <xf numFmtId="194" fontId="0" fillId="0" borderId="0" xfId="1" applyNumberFormat="1" applyFont="1" applyFill="1" applyAlignment="1"/>
    <xf numFmtId="194" fontId="2" fillId="0" borderId="0" xfId="1" applyNumberFormat="1" applyFont="1" applyFill="1" applyAlignment="1"/>
    <xf numFmtId="194" fontId="0" fillId="0" borderId="0" xfId="1" quotePrefix="1" applyNumberFormat="1" applyFont="1" applyFill="1" applyAlignment="1"/>
    <xf numFmtId="194" fontId="0" fillId="0" borderId="0" xfId="1" applyNumberFormat="1" applyFont="1" applyAlignment="1">
      <alignment horizontal="center"/>
    </xf>
    <xf numFmtId="194" fontId="2" fillId="0" borderId="0" xfId="1" applyNumberFormat="1" applyFont="1" applyBorder="1" applyAlignment="1">
      <alignment horizontal="center"/>
    </xf>
    <xf numFmtId="194" fontId="7" fillId="0" borderId="0" xfId="1" applyNumberFormat="1" applyFont="1" applyBorder="1" applyAlignment="1"/>
    <xf numFmtId="194" fontId="0" fillId="0" borderId="0" xfId="1" quotePrefix="1" applyNumberFormat="1" applyFont="1" applyFill="1" applyBorder="1" applyAlignment="1">
      <alignment horizontal="center"/>
    </xf>
    <xf numFmtId="194" fontId="0" fillId="0" borderId="0" xfId="1" quotePrefix="1" applyNumberFormat="1" applyFont="1"/>
    <xf numFmtId="194" fontId="5" fillId="0" borderId="0" xfId="1" applyNumberFormat="1" applyFont="1" applyBorder="1"/>
    <xf numFmtId="194" fontId="0" fillId="0" borderId="0" xfId="1" applyNumberFormat="1" applyFont="1" applyFill="1" applyAlignment="1">
      <alignment horizontal="center"/>
    </xf>
    <xf numFmtId="194" fontId="5" fillId="0" borderId="4" xfId="1" applyNumberFormat="1" applyFont="1" applyFill="1" applyBorder="1" applyAlignment="1">
      <alignment horizontal="right"/>
    </xf>
    <xf numFmtId="194" fontId="5" fillId="0" borderId="2" xfId="1" applyNumberFormat="1" applyFont="1" applyFill="1" applyBorder="1" applyAlignment="1">
      <alignment horizontal="right"/>
    </xf>
    <xf numFmtId="194" fontId="5" fillId="0" borderId="0" xfId="1" applyNumberFormat="1" applyFont="1" applyFill="1"/>
    <xf numFmtId="194" fontId="9" fillId="0" borderId="0" xfId="1" applyNumberFormat="1" applyFont="1" applyFill="1" applyBorder="1" applyAlignment="1">
      <alignment horizontal="right"/>
    </xf>
    <xf numFmtId="194" fontId="9" fillId="0" borderId="0" xfId="1" applyNumberFormat="1" applyFont="1" applyFill="1" applyAlignment="1">
      <alignment horizontal="right"/>
    </xf>
    <xf numFmtId="194" fontId="5" fillId="0" borderId="3" xfId="1" applyNumberFormat="1" applyFont="1" applyFill="1" applyBorder="1" applyAlignment="1">
      <alignment horizontal="right"/>
    </xf>
    <xf numFmtId="194" fontId="0" fillId="0" borderId="0" xfId="1" applyNumberFormat="1" applyFont="1" applyFill="1" applyBorder="1"/>
    <xf numFmtId="192" fontId="5" fillId="0" borderId="2" xfId="1" applyFont="1" applyFill="1" applyBorder="1" applyAlignment="1">
      <alignment horizontal="right"/>
    </xf>
    <xf numFmtId="192" fontId="5" fillId="0" borderId="0" xfId="1" applyFont="1" applyFill="1" applyAlignment="1">
      <alignment horizontal="right"/>
    </xf>
    <xf numFmtId="194" fontId="2" fillId="0" borderId="3" xfId="1" quotePrefix="1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194" fontId="2" fillId="0" borderId="0" xfId="1" quotePrefix="1" applyNumberFormat="1" applyFont="1" applyFill="1" applyBorder="1" applyAlignment="1">
      <alignment horizontal="center"/>
    </xf>
    <xf numFmtId="194" fontId="2" fillId="0" borderId="0" xfId="1" applyNumberFormat="1" applyFont="1" applyFill="1"/>
    <xf numFmtId="194" fontId="2" fillId="0" borderId="0" xfId="2" quotePrefix="1" applyNumberFormat="1" applyFont="1" applyFill="1" applyBorder="1" applyAlignment="1">
      <alignment horizontal="center"/>
    </xf>
    <xf numFmtId="192" fontId="0" fillId="0" borderId="0" xfId="1" applyFont="1"/>
    <xf numFmtId="0" fontId="0" fillId="0" borderId="0" xfId="1" applyNumberFormat="1" applyFont="1" applyFill="1" applyBorder="1" applyAlignment="1">
      <alignment horizontal="center"/>
    </xf>
    <xf numFmtId="0" fontId="11" fillId="0" borderId="0" xfId="0" applyFont="1"/>
    <xf numFmtId="0" fontId="14" fillId="0" borderId="0" xfId="0" applyFont="1"/>
    <xf numFmtId="0" fontId="6" fillId="0" borderId="0" xfId="0" applyFont="1" applyAlignment="1">
      <alignment horizontal="center"/>
    </xf>
    <xf numFmtId="194" fontId="5" fillId="0" borderId="1" xfId="1" applyNumberFormat="1" applyFont="1" applyFill="1" applyBorder="1" applyAlignment="1"/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194" fontId="0" fillId="0" borderId="2" xfId="1" applyNumberFormat="1" applyFont="1" applyFill="1" applyBorder="1" applyAlignment="1">
      <alignment horizontal="right"/>
    </xf>
    <xf numFmtId="194" fontId="0" fillId="0" borderId="3" xfId="1" quotePrefix="1" applyNumberFormat="1" applyFont="1" applyFill="1" applyBorder="1" applyAlignment="1">
      <alignment horizontal="right"/>
    </xf>
    <xf numFmtId="194" fontId="5" fillId="0" borderId="2" xfId="1" applyNumberFormat="1" applyFont="1" applyBorder="1"/>
    <xf numFmtId="194" fontId="0" fillId="0" borderId="0" xfId="1" applyNumberFormat="1" applyFont="1" applyFill="1" applyBorder="1" applyAlignment="1">
      <alignment horizontal="center"/>
    </xf>
    <xf numFmtId="194" fontId="5" fillId="0" borderId="0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94" fontId="2" fillId="0" borderId="0" xfId="1" applyNumberFormat="1" applyFont="1" applyFill="1" applyBorder="1" applyAlignment="1">
      <alignment horizontal="center"/>
    </xf>
    <xf numFmtId="194" fontId="0" fillId="0" borderId="0" xfId="1" quotePrefix="1" applyNumberFormat="1" applyFont="1" applyFill="1"/>
    <xf numFmtId="194" fontId="2" fillId="0" borderId="43" xfId="1" applyNumberFormat="1" applyFont="1" applyFill="1" applyBorder="1" applyAlignment="1">
      <alignment horizontal="right"/>
    </xf>
    <xf numFmtId="194" fontId="2" fillId="0" borderId="0" xfId="1" quotePrefix="1" applyNumberFormat="1" applyFont="1" applyFill="1" applyBorder="1" applyAlignment="1">
      <alignment horizontal="right"/>
    </xf>
    <xf numFmtId="194" fontId="2" fillId="0" borderId="0" xfId="1" applyNumberFormat="1" applyFont="1" applyFill="1" applyBorder="1" applyAlignment="1">
      <alignment horizontal="right"/>
    </xf>
    <xf numFmtId="194" fontId="2" fillId="0" borderId="0" xfId="1" applyNumberFormat="1" applyFont="1" applyFill="1" applyAlignment="1">
      <alignment horizontal="right"/>
    </xf>
    <xf numFmtId="194" fontId="5" fillId="0" borderId="0" xfId="1" applyNumberFormat="1" applyFont="1" applyFill="1" applyAlignment="1">
      <alignment horizontal="right"/>
    </xf>
    <xf numFmtId="194" fontId="5" fillId="0" borderId="2" xfId="1" applyNumberFormat="1" applyFont="1" applyFill="1" applyBorder="1"/>
    <xf numFmtId="194" fontId="2" fillId="0" borderId="0" xfId="1" applyNumberFormat="1" applyFont="1" applyFill="1" applyAlignment="1">
      <alignment horizontal="center"/>
    </xf>
    <xf numFmtId="194" fontId="2" fillId="0" borderId="0" xfId="1" quotePrefix="1" applyNumberFormat="1" applyFont="1" applyFill="1" applyAlignment="1">
      <alignment horizontal="center"/>
    </xf>
    <xf numFmtId="194" fontId="2" fillId="0" borderId="0" xfId="1" quotePrefix="1" applyNumberFormat="1" applyFont="1" applyFill="1" applyAlignment="1">
      <alignment horizontal="right"/>
    </xf>
    <xf numFmtId="194" fontId="2" fillId="0" borderId="3" xfId="1" applyNumberFormat="1" applyFont="1" applyFill="1" applyBorder="1"/>
    <xf numFmtId="194" fontId="2" fillId="0" borderId="0" xfId="1" quotePrefix="1" applyNumberFormat="1" applyFont="1" applyFill="1" applyAlignment="1"/>
    <xf numFmtId="194" fontId="5" fillId="0" borderId="0" xfId="1" applyNumberFormat="1" applyFont="1" applyFill="1" applyBorder="1" applyAlignment="1">
      <alignment horizontal="center"/>
    </xf>
    <xf numFmtId="194" fontId="7" fillId="0" borderId="0" xfId="1" applyNumberFormat="1" applyFont="1" applyFill="1" applyBorder="1" applyAlignment="1"/>
    <xf numFmtId="194" fontId="15" fillId="0" borderId="0" xfId="1" applyNumberFormat="1" applyFont="1" applyFill="1" applyBorder="1" applyAlignment="1">
      <alignment horizontal="right"/>
    </xf>
    <xf numFmtId="192" fontId="0" fillId="0" borderId="0" xfId="1" applyFont="1" applyFill="1"/>
    <xf numFmtId="194" fontId="5" fillId="0" borderId="0" xfId="1" applyNumberFormat="1" applyFont="1" applyFill="1" applyBorder="1"/>
    <xf numFmtId="194" fontId="0" fillId="0" borderId="0" xfId="0" applyNumberFormat="1"/>
    <xf numFmtId="192" fontId="5" fillId="0" borderId="0" xfId="1" applyFont="1" applyFill="1" applyBorder="1" applyAlignment="1">
      <alignment horizontal="right"/>
    </xf>
    <xf numFmtId="192" fontId="5" fillId="0" borderId="1" xfId="1" applyFont="1" applyFill="1" applyBorder="1" applyAlignment="1">
      <alignment horizontal="center"/>
    </xf>
    <xf numFmtId="193" fontId="0" fillId="0" borderId="0" xfId="1" applyNumberFormat="1" applyFont="1" applyFill="1" applyBorder="1" applyAlignment="1">
      <alignment horizontal="center"/>
    </xf>
    <xf numFmtId="0" fontId="249" fillId="0" borderId="0" xfId="0" applyFont="1" applyAlignment="1">
      <alignment horizontal="center"/>
    </xf>
    <xf numFmtId="194" fontId="5" fillId="0" borderId="43" xfId="1" applyNumberFormat="1" applyFont="1" applyFill="1" applyBorder="1" applyAlignment="1">
      <alignment horizontal="right"/>
    </xf>
    <xf numFmtId="192" fontId="3" fillId="0" borderId="0" xfId="0" applyNumberFormat="1" applyFont="1"/>
    <xf numFmtId="0" fontId="2" fillId="0" borderId="0" xfId="819"/>
    <xf numFmtId="194" fontId="2" fillId="0" borderId="0" xfId="819" applyNumberFormat="1"/>
    <xf numFmtId="0" fontId="7" fillId="0" borderId="0" xfId="819" applyFont="1" applyAlignment="1">
      <alignment horizontal="center"/>
    </xf>
    <xf numFmtId="0" fontId="0" fillId="0" borderId="0" xfId="819" applyFont="1"/>
    <xf numFmtId="0" fontId="250" fillId="0" borderId="0" xfId="0" applyFont="1"/>
    <xf numFmtId="194" fontId="0" fillId="0" borderId="0" xfId="1" applyNumberFormat="1" applyFont="1" applyAlignment="1">
      <alignment horizontal="right"/>
    </xf>
    <xf numFmtId="194" fontId="2" fillId="0" borderId="0" xfId="1" applyNumberFormat="1" applyFont="1" applyAlignment="1">
      <alignment horizontal="right"/>
    </xf>
    <xf numFmtId="194" fontId="5" fillId="0" borderId="3" xfId="1" quotePrefix="1" applyNumberFormat="1" applyFont="1" applyFill="1" applyBorder="1" applyAlignment="1">
      <alignment horizontal="center"/>
    </xf>
    <xf numFmtId="192" fontId="250" fillId="0" borderId="0" xfId="1" applyFont="1"/>
    <xf numFmtId="194" fontId="0" fillId="0" borderId="0" xfId="2" applyNumberFormat="1" applyFont="1" applyFill="1" applyBorder="1" applyAlignment="1">
      <alignment horizontal="center"/>
    </xf>
    <xf numFmtId="192" fontId="2" fillId="0" borderId="0" xfId="1" applyFont="1"/>
    <xf numFmtId="192" fontId="11" fillId="0" borderId="0" xfId="1" applyFont="1"/>
    <xf numFmtId="192" fontId="3" fillId="0" borderId="0" xfId="1" applyFont="1"/>
    <xf numFmtId="192" fontId="250" fillId="0" borderId="0" xfId="1" applyFont="1" applyFill="1"/>
    <xf numFmtId="194" fontId="251" fillId="0" borderId="0" xfId="1" applyNumberFormat="1" applyFont="1" applyFill="1"/>
    <xf numFmtId="0" fontId="0" fillId="0" borderId="0" xfId="0"/>
    <xf numFmtId="194" fontId="5" fillId="0" borderId="0" xfId="1" applyNumberFormat="1" applyFont="1" applyBorder="1" applyAlignment="1">
      <alignment horizontal="center"/>
    </xf>
    <xf numFmtId="194" fontId="2" fillId="0" borderId="3" xfId="1" applyNumberFormat="1" applyFont="1" applyFill="1" applyBorder="1" applyAlignment="1">
      <alignment horizontal="center"/>
    </xf>
    <xf numFmtId="194" fontId="7" fillId="0" borderId="0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194" fontId="0" fillId="0" borderId="0" xfId="1" applyNumberFormat="1" applyFont="1" applyFill="1" applyBorder="1" applyAlignment="1">
      <alignment horizontal="center"/>
    </xf>
    <xf numFmtId="194" fontId="7" fillId="0" borderId="0" xfId="1" applyNumberFormat="1" applyFont="1" applyFill="1" applyBorder="1" applyAlignment="1">
      <alignment horizontal="center"/>
    </xf>
    <xf numFmtId="194" fontId="5" fillId="0" borderId="0" xfId="1" applyNumberFormat="1" applyFont="1" applyFill="1" applyBorder="1" applyAlignment="1">
      <alignment horizontal="center"/>
    </xf>
    <xf numFmtId="194" fontId="2" fillId="0" borderId="0" xfId="1" applyNumberFormat="1" applyFont="1" applyFill="1" applyBorder="1" applyAlignment="1">
      <alignment horizontal="center"/>
    </xf>
  </cellXfs>
  <cellStyles count="1551">
    <cellStyle name="??" xfId="6" xr:uid="{FC4B61E7-F48A-4060-BD68-38A995CB2057}"/>
    <cellStyle name="?? [0.00]_ADMAG" xfId="7" xr:uid="{790C360E-A6EE-47F5-98FB-783089278FFF}"/>
    <cellStyle name="?? [0]_liz-ss" xfId="8" xr:uid="{D6EC179E-FE09-494E-A3C6-18ADACFDEDE9}"/>
    <cellStyle name="?? 2" xfId="1132" xr:uid="{C58A0D2D-87E9-4FA2-9A29-AB695A300707}"/>
    <cellStyle name="?? 3" xfId="1221" xr:uid="{6B93DC76-E51F-42F8-B959-35239DA9698D}"/>
    <cellStyle name="?? 4" xfId="1241" xr:uid="{2C13658B-6DEE-488F-8914-D4DB2DE3E4DD}"/>
    <cellStyle name="?? 5" xfId="1495" xr:uid="{8DA79416-8DA9-4490-B88E-708D5CEA4502}"/>
    <cellStyle name="???" xfId="9" xr:uid="{C5097FDF-032E-4E23-A392-9A002E185AE8}"/>
    <cellStyle name="???? [0.00]_ADMAG" xfId="10" xr:uid="{083C3FF7-3ABD-454E-977D-18A217A6F5D1}"/>
    <cellStyle name="?????????????????" xfId="11" xr:uid="{2658EB1A-724A-4B33-BCAF-3C35BB6A5DB4}"/>
    <cellStyle name="????????????????? [0]_MOGAS97" xfId="12" xr:uid="{644BE0F0-166A-47C9-AB81-9EE3829032FB}"/>
    <cellStyle name="??????????????????? [0]_MOGAS97" xfId="13" xr:uid="{84AE4631-BF4B-49ED-AA55-0A845B916E92}"/>
    <cellStyle name="???????????????????????" xfId="14" xr:uid="{E57C13D3-4607-45D4-8529-A42D5969FD93}"/>
    <cellStyle name="???????????????????????????????ma_QTR94_95_1ฟ๙ศธบ๑ณปฟช (2)" xfId="15" xr:uid="{1024715D-3D38-4726-9E2C-5DE4F28F823A}"/>
    <cellStyle name="???????????????????_MOGAS97" xfId="16" xr:uid="{AE620E17-81B1-4511-BFDE-E66FE119778B}"/>
    <cellStyle name="?????????????????_18.02.09Tax" xfId="17" xr:uid="{086B5CD2-70B2-43B1-AAF8-5047CFF9BA0B}"/>
    <cellStyle name="????[0]_PLDT" xfId="18" xr:uid="{657D2064-C4D5-4E2D-A4AA-2AF28FB25A26}"/>
    <cellStyle name="????_ADMAG" xfId="19" xr:uid="{CC61480D-3E12-4FBC-AB29-8F3F46A69817}"/>
    <cellStyle name="???[0]_liz-ss" xfId="20" xr:uid="{DC30B955-F474-4D39-80C9-6BB57C833138}"/>
    <cellStyle name="???_'01.11" xfId="21" xr:uid="{6ABEBFBE-E308-43F7-ADC5-797ECDE00DA1}"/>
    <cellStyle name="???b???b???b???b???????????????????????????????ma_QTR94_95_1ฟ๙ศธบ๑ณปฟช (2)" xfId="22" xr:uid="{32D96B51-A1CE-4A0A-AAD2-EF362B635EFE}"/>
    <cellStyle name="??[0]_PLDT" xfId="23" xr:uid="{52857FA4-D8F6-40E9-92DC-9449E8C7B4A3}"/>
    <cellStyle name="??_ADMAG" xfId="24" xr:uid="{DBE77F5D-15D1-4E0D-9560-A72607312B4B}"/>
    <cellStyle name="_%(SignOnly)" xfId="25" xr:uid="{83E9444B-E386-479A-847B-7A09837DC21F}"/>
    <cellStyle name="_%(SignOnly) 2" xfId="1133" xr:uid="{FA94DF4D-0C32-4F3B-91D9-48CFB0B09AF9}"/>
    <cellStyle name="_%(SignSpaceOnly)" xfId="26" xr:uid="{7D20BFAE-D0F0-45A8-9F1B-D8D14476DDEF}"/>
    <cellStyle name="_%(SignSpaceOnly) 2" xfId="1134" xr:uid="{8C57FEC0-A672-49FA-82D5-736BCE4B27C0}"/>
    <cellStyle name="_18.02.09Tax" xfId="27" xr:uid="{8E3B016B-3E91-4105-9EE7-3E949BD4B684}"/>
    <cellStyle name="_20-30" xfId="28" xr:uid="{3B7B1A8A-2071-4654-9DAE-52B7F05A49C6}"/>
    <cellStyle name="_20-30 2" xfId="1135" xr:uid="{56AE19CC-8C75-474A-BDE0-AE1B18590B6C}"/>
    <cellStyle name="_20-TEST'04-yim" xfId="29" xr:uid="{503F0DBC-A5E8-45F5-8630-10D42E6D14B1}"/>
    <cellStyle name="_20-TEST'04-yim 2" xfId="1136" xr:uid="{F6E79227-EB33-4C6D-A64F-6D4C94B1EE37}"/>
    <cellStyle name="_222-00 RM" xfId="30" xr:uid="{7D80C7C0-EBB1-483E-B967-FAEC0DA35B35}"/>
    <cellStyle name="_2-321-Cost Calculation_โอ๊ต OK." xfId="31" xr:uid="{EFFC116B-ABE5-462A-88B1-297151BF81C0}"/>
    <cellStyle name="_2-321-Cost Calculation_โอ๊ต OK._Construction_Revenue and cost (from nu+ vee)" xfId="32" xr:uid="{843F74F5-0AB0-4E46-8A5F-57066827DB28}"/>
    <cellStyle name="_30 11" xfId="33" xr:uid="{68ED9FBE-6FDD-4375-8436-274FA5609C5C}"/>
    <cellStyle name="_30 11 2" xfId="1137" xr:uid="{9FB0B710-6C7B-42E7-90E8-EDEC83B4A4B5}"/>
    <cellStyle name="_30.09.06" xfId="34" xr:uid="{56D19BCA-982A-42DD-8ECB-8C993703693B}"/>
    <cellStyle name="_30.09.06 2" xfId="1138" xr:uid="{97AA2AAA-60A8-4A74-BCEE-EDFF8616A726}"/>
    <cellStyle name="_7-291-Cost Calculation_วรรณ" xfId="35" xr:uid="{2E487D00-6979-4F9B-9E4D-919887ACFD1B}"/>
    <cellStyle name="_7-291-Cost Calculation_วรรณ.Audit Adjust-เข้า Period 13" xfId="36" xr:uid="{4C25EEB1-85B8-4F5A-AE9F-1BCEFC8B5A57}"/>
    <cellStyle name="_7-341-Cost Calculation_โอ๊ต Update Plan Rev 7-3-2550" xfId="37" xr:uid="{7A1619AC-0BE7-4BFF-8C25-217146A3383D}"/>
    <cellStyle name="_7-341-Cost Calculation_โอ๊ต Update Plan Rev 7-3-2550..Audit Adj..." xfId="38" xr:uid="{CE5559F4-CE83-41B8-AF96-5495DCC5B218}"/>
    <cellStyle name="_AGING AR" xfId="39" xr:uid="{4C73D5B3-096C-4E93-B7A5-86FCA098D4AA}"/>
    <cellStyle name="_AGING AR 2" xfId="1139" xr:uid="{3294AC24-9B95-4B61-8E87-4C24A5236F83}"/>
    <cellStyle name="_AJE - RJE" xfId="40" xr:uid="{788FF79D-798A-4F57-883D-382FBFD7106A}"/>
    <cellStyle name="_AJE - RJE 2" xfId="1341" xr:uid="{E178C814-BD7C-422F-8368-29D6CF4B6547}"/>
    <cellStyle name="_allocate" xfId="41" xr:uid="{31ED051C-88CF-4023-9162-D820F767C184}"/>
    <cellStyle name="_Anol_PCC_06.30.05" xfId="42" xr:uid="{32AC45C6-B589-4A0D-AC79-89F4AC410BE1}"/>
    <cellStyle name="_Anol_PCC_06.30.05 2" xfId="1140" xr:uid="{68EE7D56-4A2D-4E74-AE73-640423FB65CB}"/>
    <cellStyle name="_Anol_RocheDiag new 11.04.07" xfId="43" xr:uid="{20D0F878-FA26-420A-89A0-D122A01860C3}"/>
    <cellStyle name="_Anol_RocheDiag new 11.04.07 2" xfId="1141" xr:uid="{B4A498E4-CFCE-4F6F-A553-5D8E535ED8C1}"/>
    <cellStyle name="_Anol_RocheDiag_10.31.06" xfId="44" xr:uid="{E29597AA-9FD4-4B50-9BC5-8F7E0236C06F}"/>
    <cellStyle name="_Anol_RocheDiag_12.31.05" xfId="45" xr:uid="{D7091134-6E2B-43C1-82FB-8BA3BBE2E616}"/>
    <cellStyle name="_Anol_RocheDiag_12.31.05 2" xfId="1142" xr:uid="{25003DE0-D524-46E3-AD60-8613DA06A21C}"/>
    <cellStyle name="_AP-31.12.06-ju" xfId="46" xr:uid="{D917908A-8F9C-4726-BEC3-3937428B96EE}"/>
    <cellStyle name="_AR4909" xfId="47" xr:uid="{BB1D307A-5F00-43F2-83F9-ABB1950049BE}"/>
    <cellStyle name="_AR4909_Construction_Revenue and cost (from nu+ vee)" xfId="48" xr:uid="{BC4951AE-5A4A-4FE2-9620-179E2D06C452}"/>
    <cellStyle name="_AR4909-console-num" xfId="49" xr:uid="{A8EAA32E-693A-4384-BA5D-5271BC136E35}"/>
    <cellStyle name="_AR4909-console-num_Construction_Revenue and cost (from nu+ vee)" xfId="50" xr:uid="{218ADF8D-F9A8-4FA3-8A35-7037C1804F54}"/>
    <cellStyle name="_Atotech-work1" xfId="51" xr:uid="{AC73F81E-F747-4D60-8168-1D4262C47AC4}"/>
    <cellStyle name="_bal004_ching (revised)" xfId="52" xr:uid="{E2F3A6C5-C71A-4967-89AF-CDAC571F4CB6}"/>
    <cellStyle name="_bal004_ching (revised)_Leadsheet_TPX Q2" xfId="53" xr:uid="{DD15184F-B8DC-42B0-BF97-308F0F85E667}"/>
    <cellStyle name="_bank reconciliation" xfId="54" xr:uid="{5CF006FA-3F29-45B2-BE75-DDB449CB3BB1}"/>
    <cellStyle name="_BB" xfId="55" xr:uid="{50DD5350-BD6A-4843-BB14-D7F0A96ADFC2}"/>
    <cellStyle name="_BB 2" xfId="1144" xr:uid="{2AFE30AA-142E-4CB8-9663-55F6FFBD8CB7}"/>
    <cellStyle name="_BBDO" xfId="56" xr:uid="{2F7D6BBC-F88A-4B84-B430-835546C0114F}"/>
    <cellStyle name="_BCC 30.11.07 K3 KSP" xfId="57" xr:uid="{05D83E6D-7A58-447A-8405-DC98589D708E}"/>
    <cellStyle name="_BCC 31.12.07 K3-KSP Ve" xfId="58" xr:uid="{1FCECEC3-776D-451A-BE28-929F7CB52063}"/>
    <cellStyle name="_BCC 31.12.07 V KSP.ve" xfId="59" xr:uid="{D39CE7A8-98F2-4AA1-B55E-6F90393C40EE}"/>
    <cellStyle name="_BCC_31.12.06" xfId="60" xr:uid="{0982CA79-3EF6-4046-9F04-FC00EACC30F5}"/>
    <cellStyle name="_BCC_31.12.06 2" xfId="1145" xr:uid="{0BD4AB25-50D3-4027-A85A-A3ADF2435B9F}"/>
    <cellStyle name="_BKP_Lead_31 Jul 09_1" xfId="61" xr:uid="{375F69F1-7689-48CC-97A8-3E7B1C1FA854}"/>
    <cellStyle name="_Book1" xfId="62" xr:uid="{F929A4E0-8CE0-4760-9D2C-A8D11E9A45FE}"/>
    <cellStyle name="_Book1_1" xfId="63" xr:uid="{811688D4-F604-470E-A3B4-652477496B8B}"/>
    <cellStyle name="_BQP Cost" xfId="64" xr:uid="{E290DD04-AEC7-4251-AA55-23D115953586}"/>
    <cellStyle name="_BQP SGA" xfId="65" xr:uid="{457B5751-DEC0-4568-8670-5782A881B67C}"/>
    <cellStyle name="_BQP_Final AR" xfId="66" xr:uid="{D7F9BB63-9D77-4B72-A7C9-372440834714}"/>
    <cellStyle name="_BQP_Final AR 2" xfId="1146" xr:uid="{CFE5D80A-9671-47C0-BB3C-083705C4DAAD}"/>
    <cellStyle name="_CDW-y05-Jack" xfId="67" xr:uid="{4BB6FF52-704D-40EA-BB6C-F93870BEE318}"/>
    <cellStyle name="_CDW-y05-Jack 2" xfId="1147" xr:uid="{7AB977FE-E3F1-4DA7-BBBE-F0B1D9389AC0}"/>
    <cellStyle name="_Comma" xfId="68" xr:uid="{42114AA6-6D14-42A1-A863-08C5FBA7ED1A}"/>
    <cellStyle name="_Comma 2" xfId="1148" xr:uid="{A05D3F71-8C34-4875-8DF4-B4D8DE5C7000}"/>
    <cellStyle name="_cost &amp; sa -kei" xfId="69" xr:uid="{84AD9440-760A-49F4-BFAD-B412F9720F6B}"/>
    <cellStyle name="_cost &amp; sa -kei 2" xfId="1149" xr:uid="{7343717B-9A64-4B66-A1C1-140DF82D1D48}"/>
    <cellStyle name="_cost&amp;sa1" xfId="70" xr:uid="{EC5406BE-A252-42BB-9B7B-59B18B494ECE}"/>
    <cellStyle name="_CUR" xfId="71" xr:uid="{B90BA5EA-EF3C-4861-8DCE-AEEE9AD9A45B}"/>
    <cellStyle name="_CUR_Construction_Revenue and cost (from nu+ vee)" xfId="72" xr:uid="{A6CDF5BF-E861-4F31-B460-9F0100D3CECC}"/>
    <cellStyle name="_Currency" xfId="73" xr:uid="{9D757ADE-3BFC-45C9-983B-073715FD453B}"/>
    <cellStyle name="_Currency 2" xfId="1150" xr:uid="{74F3522A-9DEE-49D2-AED5-2F19AC49CD89}"/>
    <cellStyle name="_CurrencySpace" xfId="74" xr:uid="{BC394020-8308-480F-AE81-2ACE04EF0D30}"/>
    <cellStyle name="_CurrencySpace 2" xfId="1151" xr:uid="{98F85EF8-C58C-438D-B441-5A00CCC5452E}"/>
    <cellStyle name="_dfcdsfwef" xfId="75" xr:uid="{850BE459-665B-4C91-9177-AAAFD7B021AD}"/>
    <cellStyle name="_dfcdsfwef 2" xfId="1152" xr:uid="{3B3BFDB1-5299-4722-96E1-DA4213B12397}"/>
    <cellStyle name="_DSP_Q205" xfId="76" xr:uid="{1D0401DC-EA33-4577-90C4-A9FC66DCAF69}"/>
    <cellStyle name="_End '05" xfId="77" xr:uid="{D90342DE-E8EC-4D0C-BA86-1E8D2C60522C}"/>
    <cellStyle name="_Euro" xfId="78" xr:uid="{E1460C15-E4C8-4902-B82A-CF450CF0B376}"/>
    <cellStyle name="_Euro 2" xfId="1153" xr:uid="{E7CE53F4-A585-43AB-87A7-FD3F8091AC10}"/>
    <cellStyle name="_EVE-Dec'08-FeRn" xfId="79" xr:uid="{87C8A28A-BDB9-4CD7-BE8A-584F28B7374E}"/>
    <cellStyle name="_FA Surin" xfId="80" xr:uid="{3F6AB46F-2A95-47E5-AA1D-4AF307C594A9}"/>
    <cellStyle name="_FA Surin_Leadsheet_TPX Q2" xfId="81" xr:uid="{B57B39AC-54E6-4896-B0D7-8338A3B49808}"/>
    <cellStyle name="_FA-vouching FOA" xfId="82" xr:uid="{04C82CB9-650F-4A66-A343-A89C3E72C1EB}"/>
    <cellStyle name="_FA-vouching FOA_Leadsheet_TPX Q2" xfId="83" xr:uid="{A9F8B11D-E9CB-4A69-9BC2-17A67BAB7562}"/>
    <cellStyle name="_Final AR ratio-BCC" xfId="84" xr:uid="{93BD00BF-49CA-408F-B7F2-CB348378D310}"/>
    <cellStyle name="_Final AR ratio-BCC 2" xfId="1154" xr:uid="{ED0E0EB5-D856-483C-A673-F28FBB807249}"/>
    <cellStyle name="_fixed asset" xfId="85" xr:uid="{6551F572-CBC6-4FD3-9C1C-DE792E185938}"/>
    <cellStyle name="_fixed asset 2" xfId="1155" xr:uid="{17E47537-E3A5-4138-8A62-E4322CE1070E}"/>
    <cellStyle name="_Fixed Asset Working(Interim)" xfId="86" xr:uid="{4C6E8565-3F2A-4774-B03C-1CFAF2E62C1F}"/>
    <cellStyle name="_Fixed Asset Working(Interim) 2" xfId="1156" xr:uid="{63011EA1-1347-4E9F-AD97-E1CBBA26794B}"/>
    <cellStyle name="_fon 31.12.07" xfId="87" xr:uid="{58057C11-1414-474E-A80D-C4802E90452B}"/>
    <cellStyle name="_fon 31.12.07_Construction_Revenue and cost (from nu+ vee)" xfId="88" xr:uid="{9F5926A2-E345-49EE-8F2C-6374D7733C29}"/>
    <cellStyle name="_fon 31.12.07_Leadsheet_TPX Q2" xfId="89" xr:uid="{7E84F072-73D5-4CF6-BD37-74D7FDA86473}"/>
    <cellStyle name="_fon 31.12.07_Minute of meeting" xfId="90" xr:uid="{A265585B-C112-4E06-9FDC-D9262D8B1359}"/>
    <cellStyle name="_fon 31.12.07_ฺBOQ - ตกแต่ง of Kaysorn" xfId="91" xr:uid="{E99FECF3-92E4-4519-8CBE-24EA58A52462}"/>
    <cellStyle name="_GLS 31.12.06 from ve" xfId="92" xr:uid="{D52572D4-6C5E-469B-A0D6-420FC2D9189E}"/>
    <cellStyle name="_group TB-Roche" xfId="93" xr:uid="{EE9B36D0-89F8-4DBB-9FAC-8DBE54233F08}"/>
    <cellStyle name="_H2 BALANCE" xfId="94" xr:uid="{D9F91D9B-A745-4DC2-9D03-BF46D3187D30}"/>
    <cellStyle name="_Heading" xfId="95" xr:uid="{76132160-70FA-4600-91D8-C524562E437E}"/>
    <cellStyle name="_Highlight" xfId="96" xr:uid="{B6177F88-C130-4D90-93A8-8FB1EDAC0D44}"/>
    <cellStyle name="_Highlight 2" xfId="1157" xr:uid="{E58018B8-0E8D-4C79-BBE3-5876FC88A39C}"/>
    <cellStyle name="_Ind.xls" xfId="97" xr:uid="{3B04A7B5-3E61-4D24-92E5-B8E0A77F9D0C}"/>
    <cellStyle name="_Int TTM 05" xfId="98" xr:uid="{E9D21A93-1B5D-4617-AE7B-43E24EA357CE}"/>
    <cellStyle name="_Isotron_06.30.06" xfId="99" xr:uid="{F8EA694C-9F5D-48BD-9370-03818029B560}"/>
    <cellStyle name="_Isotron_31.03.07" xfId="100" xr:uid="{673DA8FA-3715-4F10-8311-A634254BD77E}"/>
    <cellStyle name="_K3" xfId="101" xr:uid="{E099A33F-08C5-4F66-B41A-96D6D9745D11}"/>
    <cellStyle name="_K3 2" xfId="1342" xr:uid="{716954C7-9BEB-4AC1-B62D-AD1261048A4A}"/>
    <cellStyle name="_Kaysorn_Leadsheet_2008" xfId="102" xr:uid="{D91D98E9-299B-48BF-B303-6BEE5044A098}"/>
    <cellStyle name="_Komatsu-year ended '06 (version 1)" xfId="103" xr:uid="{D76BCD79-6A2C-49D4-BBF9-2463B5AE70DF}"/>
    <cellStyle name="_Komatsu-year ended '06 (version 1)_Leadsheet_TPX Q2" xfId="104" xr:uid="{4A15A7DD-ECC7-4B1A-8330-B0C96812E573}"/>
    <cellStyle name="_KSP K3" xfId="105" xr:uid="{EC1CD482-7CDD-4EFD-8696-F3A92175055A}"/>
    <cellStyle name="_L-AR,Sale" xfId="106" xr:uid="{DF97154E-5AE6-419E-85C2-E95439C83119}"/>
    <cellStyle name="_L-AR,Sale 2" xfId="1158" xr:uid="{A9475EE4-8AB0-4F4B-937A-DEBDA77B7433}"/>
    <cellStyle name="_Lead Seiko" xfId="107" xr:uid="{7A4675CF-85F6-4869-9D93-D94A52377370}"/>
    <cellStyle name="_Lead Seiko 2" xfId="1159" xr:uid="{C4A81D5F-A69C-4468-84C2-CD930AE45C69}"/>
    <cellStyle name="_Leadsheet_AVCar_2008" xfId="108" xr:uid="{51B06EE5-2398-40AD-B47C-7C408E62E1A2}"/>
    <cellStyle name="_Loan" xfId="109" xr:uid="{7701C1D9-5609-4C32-8B4F-7D262D1B1758}"/>
    <cellStyle name="_LTX-DEC05" xfId="110" xr:uid="{24F3433D-DAAA-43EA-B48A-99E4E1BEC764}"/>
    <cellStyle name="_LTX-DEC05 2" xfId="1343" xr:uid="{9740C07F-AB54-45BC-9748-3CF9DCE9F9A7}"/>
    <cellStyle name="_Lux_KK'05" xfId="111" xr:uid="{00546F97-05F5-4ECD-85B4-B37C0B2F9574}"/>
    <cellStyle name="_Lux_YE'05(Complete)" xfId="112" xr:uid="{5BABDD30-0495-4668-AAE2-6FD7DCE1C154}"/>
    <cellStyle name="_Luxasia_Jin'05" xfId="113" xr:uid="{0D8AC6B7-1F90-4303-A9B3-BF4665021865}"/>
    <cellStyle name="_MATAQ2'05" xfId="114" xr:uid="{472A62D9-48A9-4073-B51C-ABEBE376D8F8}"/>
    <cellStyle name="_MATAQ2'05 2" xfId="1160" xr:uid="{5BB3731D-98D1-436C-981B-3E217F578DB8}"/>
    <cellStyle name="_Metco 30 09 07 Ve" xfId="115" xr:uid="{D60D2CB7-4EA6-4E38-93F7-7076F352D3A3}"/>
    <cellStyle name="_Metco 30.09.07 Ve" xfId="116" xr:uid="{2CFD83BA-2B30-43CB-85F0-A7CB185B3EA2}"/>
    <cellStyle name="_Metco fon 30.09.06" xfId="117" xr:uid="{A1F0C336-567E-4CD1-B05F-86EE09AEAFCF}"/>
    <cellStyle name="_Metco fon 30.09.06 2" xfId="1161" xr:uid="{555710C6-330F-4C6F-B152-557CA547D6A0}"/>
    <cellStyle name="_Metco Q3'07 30.06.07 Ve" xfId="118" xr:uid="{B4BC2BA0-B5E0-4832-B455-94703CC047C2}"/>
    <cellStyle name="_Metco Q3'07 30.06.07 Ve 2" xfId="1162" xr:uid="{0260DE20-3560-4EAB-83AC-A0C6CE85F686}"/>
    <cellStyle name="_''''''''MKY_Jin'3.31.06" xfId="119" xr:uid="{ACD81EDC-04ED-4BCD-8CFE-7753284F32CD}"/>
    <cellStyle name="_Mosaic" xfId="120" xr:uid="{816282EE-83F7-4644-A1C9-AADC00ACF102}"/>
    <cellStyle name="_Mosaic 2" xfId="1163" xr:uid="{B24B70FB-F90E-47C5-BBA6-7857F553F841}"/>
    <cellStyle name="_Multiple" xfId="121" xr:uid="{B4B9FDBF-58C4-429D-B435-8C5B464F2C9D}"/>
    <cellStyle name="_Multiple 2" xfId="1164" xr:uid="{6B0028A4-131F-455E-8EA6-18DD72EAAEC8}"/>
    <cellStyle name="_MultipleSpace" xfId="122" xr:uid="{3ECBC956-6DED-4E98-A2BB-B8B59B8DA0AD}"/>
    <cellStyle name="_MultipleSpace 2" xfId="1165" xr:uid="{429304D5-32E3-4510-A6FB-8DFDA1C882DD}"/>
    <cellStyle name="_New Monthly Report 2007" xfId="123" xr:uid="{E889A816-0994-4D14-8626-9F98F136D018}"/>
    <cellStyle name="_NI fon" xfId="124" xr:uid="{F8F264E6-7E19-4AD8-A74D-FDD168F0A2D0}"/>
    <cellStyle name="_NI_12.31.05_WP_YIM" xfId="125" xr:uid="{0EB2E147-E36C-45E5-A008-AF5F83079438}"/>
    <cellStyle name="_NI_12.31.05_WP_YIM 2" xfId="1344" xr:uid="{28B2B354-51FD-4D4A-815D-6F99FA1DE980}"/>
    <cellStyle name="_pattern and die P'Pook" xfId="126" xr:uid="{9984B450-117D-4DBC-B7BE-B95499B438BA}"/>
    <cellStyle name="_payroll_sample(newest version)" xfId="127" xr:uid="{5E660084-5638-4C8A-AF11-BD87CD1EF1A1}"/>
    <cellStyle name="_payroll_sample(newest version)_Leadsheet_TPX Q2" xfId="128" xr:uid="{856373B2-9F42-4E8E-8F9C-D5E3E6D418DD}"/>
    <cellStyle name="_PCC_Q2'05" xfId="129" xr:uid="{2903726F-6188-48BB-ABB7-2238A1DAA549}"/>
    <cellStyle name="_PCC_Q2'05 2" xfId="1345" xr:uid="{E4399FA3-2253-47C6-9D12-1B4FBF5062B1}"/>
    <cellStyle name="_PCC_Q'3 05-Tal" xfId="130" xr:uid="{CFA6A144-850D-4C76-8FA7-6E1936014657}"/>
    <cellStyle name="_PCC_Q'3 05-Tal 2" xfId="1166" xr:uid="{77404F03-B083-4734-A8AC-7612DCD6452D}"/>
    <cellStyle name="_PCC-Tal" xfId="131" xr:uid="{0682ACF0-EFCD-4664-8D71-DFD206FD62CF}"/>
    <cellStyle name="_PCC-Tal 2" xfId="1167" xr:uid="{F6E34DF5-D95E-4DE8-9D9A-F98AB592FFFA}"/>
    <cellStyle name="_PHA YE" xfId="132" xr:uid="{0382DDD7-67FB-4CCE-9886-40D2DD9A1C91}"/>
    <cellStyle name="_PHA YE 2" xfId="1168" xr:uid="{0E2686C4-8BD9-4B09-BDEA-C1010F7DF5D2}"/>
    <cellStyle name="_predictive fixed deposit int." xfId="133" xr:uid="{B3DCDCFA-AF10-4FC5-BE87-40D8F69A1CC0}"/>
    <cellStyle name="_predictive fixed deposit int. 2" xfId="1169" xr:uid="{AD9ABEFA-1850-4720-AF41-8AB795B9A4DE}"/>
    <cellStyle name="_predictive int.income-update-1" xfId="134" xr:uid="{8E3515C2-F279-43BA-8F25-FCF87A271DA9}"/>
    <cellStyle name="_predictive int.income-update-1 2" xfId="1170" xr:uid="{07D443AF-A89C-4CAC-85CB-FC07923E340E}"/>
    <cellStyle name="_Predictive-rent-sep" xfId="135" xr:uid="{8586E7AE-A185-42EB-BD97-F3FF9C747ED4}"/>
    <cellStyle name="_Preuksa YE'05.kwang" xfId="136" xr:uid="{6190E5DD-7F00-48DE-AE2D-D9390F4DA0FA}"/>
    <cellStyle name="_Preuksa YE'05.kwang 2" xfId="1171" xr:uid="{7833063C-41AE-4D8F-BF33-232A03D5AE74}"/>
    <cellStyle name="_Profit and Loss for Fon from p'um" xfId="137" xr:uid="{6EC37616-E132-4D37-9DAF-6AB0BBD644AB}"/>
    <cellStyle name="_Profit and Loss for Fon from p'um 2" xfId="1172" xr:uid="{2B9FD2FB-91CA-47E0-830D-56F19A07496E}"/>
    <cellStyle name="_prorate sampling plan BCC" xfId="138" xr:uid="{D81064EC-EAD2-4DFE-9327-1CD94DCCC87B}"/>
    <cellStyle name="_Q2'05-Jeab" xfId="139" xr:uid="{698AE53D-041C-46F0-917A-FBFB583028A5}"/>
    <cellStyle name="_Q2'05-Jeab 2" xfId="1346" xr:uid="{A145B812-E215-48AD-9CA4-0AA811FDEEAA}"/>
    <cellStyle name="_RDT-Dec2005-Nol" xfId="140" xr:uid="{0C4E9396-6CB6-46F5-8BC8-CCD2D3AB0E9B}"/>
    <cellStyle name="_RDT-Dec2005-Nol 2" xfId="1173" xr:uid="{EBB9F0A1-C311-42B4-98EF-DEE86AEA4FE5}"/>
    <cellStyle name="_RDT-Dec2005-Tudtu" xfId="141" xr:uid="{37F69D4C-FED2-44F6-B009-B0E9328012F9}"/>
    <cellStyle name="_RDT-Dec2006-Tudtu" xfId="142" xr:uid="{5BE20322-6277-4B83-8326-E1F579FAFADC}"/>
    <cellStyle name="_reconcilation-fel" xfId="143" xr:uid="{033E5CFB-B251-4815-B691-C3F257885D60}"/>
    <cellStyle name="_ROC006 31.12.06 ve0" xfId="144" xr:uid="{01ECFB15-B91F-4F49-B953-5654C2E78888}"/>
    <cellStyle name="_ROC006 31.12.06 ve1" xfId="145" xr:uid="{A23FD32E-59F2-40E0-9314-2A4A3E478069}"/>
    <cellStyle name="_roche fon1" xfId="146" xr:uid="{1E932392-54D9-4D6B-847A-D532971243FB}"/>
    <cellStyle name="_roche fon2" xfId="147" xr:uid="{6B1BE823-D582-4232-A524-9D8BF6DE9FC1}"/>
    <cellStyle name="_roche fon3" xfId="148" xr:uid="{C69BB127-91A6-4A79-9A4C-C09AE51C7BB7}"/>
    <cellStyle name="_roche fon4" xfId="149" xr:uid="{EDC5B83D-54EA-48F0-A6E9-805B4395E314}"/>
    <cellStyle name="_Roche Thailand 2005-1" xfId="150" xr:uid="{8F890E43-891F-4DAE-A2CD-6BE11E99C074}"/>
    <cellStyle name="_Roche Thailand 2005-1 2" xfId="1175" xr:uid="{81707EE6-A6CB-4A35-924B-EFF231A3DD4E}"/>
    <cellStyle name="_Roche-Diag-TopYE06" xfId="151" xr:uid="{C3E0A4E2-FF81-4F01-A6B4-AC1C33286A7F}"/>
    <cellStyle name="_salary reconcile-sima" xfId="152" xr:uid="{091E44C4-EBA0-4845-99E8-91C2133E07EA}"/>
    <cellStyle name="_salary reconcile-sima 2" xfId="1176" xr:uid="{7EB65C8A-8EFB-4C7A-B8F1-D6BA5E9EA7E9}"/>
    <cellStyle name="_Seiko 07 31 06" xfId="153" xr:uid="{BE6FC8D3-AB95-461C-AE7B-7A81801E4032}"/>
    <cellStyle name="_Seiko 07 31 06 2" xfId="1347" xr:uid="{18478C40-ADE0-45A3-A77B-5B13916B3C7C}"/>
    <cellStyle name="_Sheet1" xfId="154" xr:uid="{575E8853-649A-41B2-B0F6-3EE6A3F389F7}"/>
    <cellStyle name="_Sheet1 2" xfId="1177" xr:uid="{07766305-4F4A-4AD0-822C-C02785BFEBDB}"/>
    <cellStyle name="_Showa-2004-Test" xfId="155" xr:uid="{F459FDC5-3259-4CF7-8206-F5295CB4D98B}"/>
    <cellStyle name="_Showa-2004-Test 2" xfId="1348" xr:uid="{F274D54F-ED7E-4A1D-ADA9-DED85A06FD9D}"/>
    <cellStyle name="_Sima Top Q2'07" xfId="156" xr:uid="{500B0901-13B9-4EA1-92A3-3E86915B498D}"/>
    <cellStyle name="_SimaTech-Dec05" xfId="157" xr:uid="{63186B21-B292-4703-A423-D324EBEDDABD}"/>
    <cellStyle name="_SimaTech-Dec05 2" xfId="1349" xr:uid="{6BB22C0C-1DFA-40CB-ABE9-FFBADD93CA07}"/>
    <cellStyle name="_SUAD" xfId="158" xr:uid="{F3C823EA-46A2-4375-BB3A-7B3DACEA8233}"/>
    <cellStyle name="_SUAD 2" xfId="1178" xr:uid="{D5A31168-DAA5-4465-8A86-1876D1EE6492}"/>
    <cellStyle name="_SubHeading" xfId="159" xr:uid="{61D6B49D-2990-499B-8927-E590B94F8327}"/>
    <cellStyle name="_Summary contract" xfId="160" xr:uid="{7EC439E8-0CA4-47E7-A75F-543C501C4E14}"/>
    <cellStyle name="_Table" xfId="161" xr:uid="{05AA800E-89FD-47DB-8E19-F007D2A3A156}"/>
    <cellStyle name="_TableHead" xfId="162" xr:uid="{D0830009-495F-401B-BDC1-7E54EF84E274}"/>
    <cellStyle name="_TableRowHead" xfId="163" xr:uid="{986A73CF-7CEC-4774-93DE-C6E3970985D2}"/>
    <cellStyle name="_TableSuperHead" xfId="164" xr:uid="{791638D1-7385-436F-B0A7-C8B85BCCB6B3}"/>
    <cellStyle name="_TB Metco 30 sep 2007" xfId="165" xr:uid="{EE2F53EF-7DF3-4A0F-A9BD-2E5AECD7E86A}"/>
    <cellStyle name="_TB Metco 30 sep 2007 2" xfId="1179" xr:uid="{B6A63E7D-A479-4FA6-A1E9-1916D945261F}"/>
    <cellStyle name="_Test 10" xfId="166" xr:uid="{9B6FF435-53E6-45F1-898D-7A89778C4B59}"/>
    <cellStyle name="_test payroll" xfId="167" xr:uid="{D0207626-5E4A-4C53-8D9A-BCEE16B011CB}"/>
    <cellStyle name="_test payroll_Leadsheet_TPX Q2" xfId="168" xr:uid="{FCC5FE8D-0F54-445B-92D8-9FB1277525D9}"/>
    <cellStyle name="_test purchase-Mega" xfId="169" xr:uid="{26FA2FC0-A1C5-437A-80D0-D36D7FC34CE1}"/>
    <cellStyle name="_test purchase-Mega 2" xfId="1180" xr:uid="{504E286D-6E86-4E1C-8159-45D01DF392F3}"/>
    <cellStyle name="_Test-TTM '05" xfId="170" xr:uid="{8A3527A1-F8F1-46DF-9B62-0BF19CC598FF}"/>
    <cellStyle name="_Test-TTM '05_Construction_Revenue and cost (from nu+ vee)" xfId="171" xr:uid="{0B8B7C8C-904D-453C-B3BB-2640804BEE1A}"/>
    <cellStyle name="_Thai Semcon_Top_2006_update 19 feb 07" xfId="172" xr:uid="{27D9E851-EF66-4AD4-828B-95532ED8B34F}"/>
    <cellStyle name="_Thai Semcon_Top_2006_update 19 feb 07_Construction_Revenue and cost (from nu+ vee)" xfId="173" xr:uid="{657417A1-E49C-4C13-AE21-2A556094480A}"/>
    <cellStyle name="_Thai Semcon_Top_2006_update 19 feb 07_Leadsheet_TPX Q2" xfId="174" xr:uid="{9A48C5F5-CE1A-4769-AEBE-1B3678AA7192}"/>
    <cellStyle name="_Thai Semcon_Top_2006_update 19 feb 07_Minute of meeting" xfId="175" xr:uid="{B2B42221-6160-40AF-8201-C0843E5F10D4}"/>
    <cellStyle name="_Thai Semcon_Top_2006_update 19 feb 07_ฺBOQ - ตกแต่ง of Kaysorn" xfId="176" xr:uid="{A19B4547-E47E-43E3-83AF-B132F7503E81}"/>
    <cellStyle name="_Thai Semcon_Top_Midyear_06" xfId="177" xr:uid="{0E9E7B45-5268-4DB2-B718-38ECF64430DF}"/>
    <cellStyle name="_Thai Semcon_Top_Midyear_06_Construction_Revenue and cost (from nu+ vee)" xfId="178" xr:uid="{D301E014-41B8-45E3-9E80-FA61FCF53402}"/>
    <cellStyle name="_Thai Semcon_Top_Midyear_06_Leadsheet_TPX Q2" xfId="179" xr:uid="{E75156D1-0680-4EC2-AC50-E70F44A41CC9}"/>
    <cellStyle name="_Thai Semcon_Top_Midyear_06_Minute of meeting" xfId="180" xr:uid="{A671C519-9843-4408-A66E-BD1E2526386F}"/>
    <cellStyle name="_Thai Semcon_Top_Midyear_06_ฺBOQ - ตกแต่ง of Kaysorn" xfId="181" xr:uid="{95CDBCEA-1CAB-41C0-A685-D1BB1638F428}"/>
    <cellStyle name="_top 07-ni" xfId="182" xr:uid="{03AAC52A-3D69-4977-925B-A005A782893F}"/>
    <cellStyle name="_top 07-ni_Leadsheet_TPX Q2" xfId="183" xr:uid="{621618F6-20A5-4BE9-9651-3A327E75CD72}"/>
    <cellStyle name="_TOP BCC YE07 ve" xfId="184" xr:uid="{AEE74DF1-89E4-4A3A-BA20-281096500D7C}"/>
    <cellStyle name="_top eve-06-ni" xfId="185" xr:uid="{6260A995-9502-42A7-8497-288D75726DE3}"/>
    <cellStyle name="_top eve-06-ni 2" xfId="1182" xr:uid="{C84C3D2D-F8D8-4D51-A851-42F027A42818}"/>
    <cellStyle name="_Top KRT 06.30.08 fon" xfId="186" xr:uid="{A8DFB4E4-9361-41C2-9E8D-02C218DF7C21}"/>
    <cellStyle name="_TOP Metco 30.09.07" xfId="187" xr:uid="{C7ECDE4E-2DEE-4AEA-95E8-5869B01663F7}"/>
    <cellStyle name="_TOP Metco 30.09.07 2" xfId="1183" xr:uid="{582B2BE0-6B3F-477B-ABB7-5887961586CC}"/>
    <cellStyle name="_Top Yamasei 31 Dec 06 Additional" xfId="188" xr:uid="{FE28EB55-3A6E-48E6-BEFA-4633C878C393}"/>
    <cellStyle name="_Top Yamasei 31 Dec 06 Additional_Construction_Revenue and cost (from nu+ vee)" xfId="189" xr:uid="{C2641368-DC36-427A-AA52-F51BF17A35D5}"/>
    <cellStyle name="_Top Yamasei 31 Dec 06 Additional_Leadsheet_TPX Q2" xfId="190" xr:uid="{6CD47822-4234-4104-9FF9-6E37A6F2A073}"/>
    <cellStyle name="_Top Yamasei 31 Dec 06 Additional_Minute of meeting" xfId="191" xr:uid="{6416AA92-3D97-4461-9B8F-6B4D25511584}"/>
    <cellStyle name="_Top Yamasei 31 Dec 06 Additional_ฺBOQ - ตกแต่ง of Kaysorn" xfId="192" xr:uid="{617E4458-C894-4316-A6E5-38DC0CB9CC8F}"/>
    <cellStyle name="_top YE-fel'07" xfId="193" xr:uid="{7FA54BC4-362B-41BE-98F5-4D2AE1AEBA1A}"/>
    <cellStyle name="_top YE-fel'07_Leadsheet_TPX Q2" xfId="194" xr:uid="{DEEF9C56-3CD6-4907-A89C-12ADAD99CBBC}"/>
    <cellStyle name="_TopQ3' 07" xfId="195" xr:uid="{D7BB3A3E-D04D-4080-BCDD-63E021F72332}"/>
    <cellStyle name="_TopQ3' 07 2" xfId="1184" xr:uid="{9FBA09A1-D114-4D12-862F-FE885EBBAE4B}"/>
    <cellStyle name="_Top-sima-p'yim" xfId="196" xr:uid="{52FA3A82-7890-440D-969E-3D6C744B569C}"/>
    <cellStyle name="_TOT002_Leadsheet 2008" xfId="197" xr:uid="{5A33A4C1-EA41-4C7C-BEAE-DBBCD8D3C3B3}"/>
    <cellStyle name="_U-Ltx.kwang" xfId="198" xr:uid="{ABBF6A18-ADF0-4A35-9101-13F54F2EDC5D}"/>
    <cellStyle name="_U-Ltx.Q1'06" xfId="199" xr:uid="{7D28B3DD-DE6A-4A9A-8355-5527D9B43651}"/>
    <cellStyle name="_update" xfId="200" xr:uid="{A5ACAE28-5B4A-4940-A417-B1045BA40EEB}"/>
    <cellStyle name="_V1" xfId="201" xr:uid="{860BE563-0FD5-4C15-9F25-63EA1576456B}"/>
    <cellStyle name="_V1 2" xfId="1350" xr:uid="{3FC0FD12-6050-4301-B72C-AAB471A521B4}"/>
    <cellStyle name="_Vouch" xfId="202" xr:uid="{32D5D5D4-E2F9-478B-AEB0-B360FE5B806A}"/>
    <cellStyle name="_Vouch by ShowKuL" xfId="203" xr:uid="{DA21499B-BC73-4D89-A5A6-2D133976856F}"/>
    <cellStyle name="_Vouch by ShowKuL_Leadsheet_TPX Q2" xfId="204" xr:uid="{9B2F05F0-4D05-41B0-933F-6E9FC83EEC23}"/>
    <cellStyle name="_Vouch by ShowKuL_TC_summary confirmation" xfId="205" xr:uid="{CCF3ECC2-F2E8-4EF4-95B5-49F337B7B07B}"/>
    <cellStyle name="_Vouch_Leadsheet_TPX Q2" xfId="206" xr:uid="{F62A8D26-B102-40DE-8F61-7605EB18A0E4}"/>
    <cellStyle name="_Vouch_TC_summary confirmation" xfId="207" xr:uid="{55EB9893-616C-4B1D-A1E8-094A71251276}"/>
    <cellStyle name="_wp 12.31.05" xfId="208" xr:uid="{4A0EA7B8-DF21-4DD4-B6B2-D998B59CB2BC}"/>
    <cellStyle name="_wp 12.31.05 2" xfId="1351" xr:uid="{0E979E4C-0FD7-45FD-AA92-96CB540C8FE3}"/>
    <cellStyle name="_wp 25.09.06" xfId="209" xr:uid="{50FC06F9-224C-4DE3-9410-AF825E072CB3}"/>
    <cellStyle name="_wp 31.12.06-new.roche" xfId="210" xr:uid="{D30876BD-6DA1-473E-8857-7FA9344B0CD2}"/>
    <cellStyle name="_wp 31.12.06-new.roche 2" xfId="1185" xr:uid="{FA7859F9-D3E8-4540-95EB-081A22E7AAB7}"/>
    <cellStyle name="_wp bcc 31 12 06" xfId="211" xr:uid="{034C5429-D88C-448F-B679-E9777E8BEDEF}"/>
    <cellStyle name="_wp bcc 31 12 06 2" xfId="1352" xr:uid="{E10C153D-4CEC-4F3D-BBF9-35AB288DDBEA}"/>
    <cellStyle name="_wp bcc 31.12.06 V,K3,ZC" xfId="212" xr:uid="{14E1753D-BFE4-4794-988B-FBAA1ADC47A4}"/>
    <cellStyle name="_wp GLS31.12.07_ju (version 1)" xfId="213" xr:uid="{30F3EB86-B13E-4FF1-BD03-C5F0041DFA42}"/>
    <cellStyle name="_WP Metco Q3'07 30.06.07 all" xfId="214" xr:uid="{AC682507-16F1-4A52-8430-F706CFAC7F60}"/>
    <cellStyle name="_WP Metco Q3'07 30.06.07 all 2" xfId="1186" xr:uid="{211B2429-FAEB-4A14-913E-01EDFD9A7CE1}"/>
    <cellStyle name="_WP N.I." xfId="215" xr:uid="{418440B8-A06C-4DA3-A3F3-5C3DF16B3F38}"/>
    <cellStyle name="_wp nan-roche 31.12.06" xfId="216" xr:uid="{2033DF14-6773-48A2-BAD1-E8096EF0BF0E}"/>
    <cellStyle name="_wp nan-roche 31.12.06 2" xfId="1187" xr:uid="{E50A29B1-894E-4795-A759-D4ED622FBD13}"/>
    <cellStyle name="_wp NI31.12.06-nan.new" xfId="217" xr:uid="{C833AD10-D9DF-4C81-8D9E-04A22948004D}"/>
    <cellStyle name="_wp sima 31 march 2007-new" xfId="218" xr:uid="{B30D313D-D626-4A21-B7BA-ABA939140CDD}"/>
    <cellStyle name="_WP_2003new" xfId="219" xr:uid="{D4FCA0C7-FBF6-4194-B142-8F01C8A44864}"/>
    <cellStyle name="_wp_other assets_BCT" xfId="220" xr:uid="{7D61AF2A-4E2A-4F8A-81F0-8751A5E9D900}"/>
    <cellStyle name="_wp_other assets_BCT 2" xfId="1353" xr:uid="{AE943F93-D6A6-4707-852F-0CD3D5ADA35D}"/>
    <cellStyle name="_wp_other income_BQR" xfId="221" xr:uid="{BBA5FDA0-39C2-4862-B055-A1B181C2E3A6}"/>
    <cellStyle name="_wp_other income_BQR 2" xfId="1354" xr:uid="{9EDBB761-44B5-4061-B04A-8D676EAB2E10}"/>
    <cellStyle name="_WP_SOJITZ_2007" xfId="222" xr:uid="{602A6CC5-3286-47C3-9C19-0B161827736A}"/>
    <cellStyle name="_WP-Boral package-ju" xfId="223" xr:uid="{13119DFF-351A-4DA1-BD5A-EE5FCFB1B291}"/>
    <cellStyle name="_WP-Boral year ended-ju" xfId="224" xr:uid="{FB9C10B0-971E-4BA9-85DC-56EA0C088288}"/>
    <cellStyle name="_YE" xfId="225" xr:uid="{BEA8DE7E-F1F6-49F0-8459-966B0AA275D8}"/>
    <cellStyle name="_ZC" xfId="226" xr:uid="{4DCED9D9-294E-4803-8A49-D9C62C806DA9}"/>
    <cellStyle name="_ZC 2" xfId="1188" xr:uid="{EC1E87BD-AB3B-4D99-9372-A0D90218715A}"/>
    <cellStyle name="_x001d_}\_x001b_*ฦeภ_x0001_" xfId="227" xr:uid="{0333B9FA-87F3-40C8-8802-CB0C93F1892C}"/>
    <cellStyle name="’??? [0.00]_TMCA Spreadsheet(body)" xfId="228" xr:uid="{FF84176A-11B7-4001-A85F-D09FB0E5C5F1}"/>
    <cellStyle name="’???_TMCA Spreadsheet(body)" xfId="229" xr:uid="{CDC06D9A-5551-4CD4-943C-FC52D9D9205C}"/>
    <cellStyle name="’Ê‰Ý [0.00]_TMCA Spreadsheet(body)" xfId="230" xr:uid="{C0752664-EA6E-48F0-AF8A-10868EF87969}"/>
    <cellStyle name="’Ê‰Ý_TMCA Spreadsheet(body)" xfId="231" xr:uid="{953735CD-E4AC-4656-90E7-0DD6629DDC5F}"/>
    <cellStyle name="’ส [0.00]_her " xfId="232" xr:uid="{8AD79F83-C8E4-46CC-8CDE-F285C9F07623}"/>
    <cellStyle name="’ส_her " xfId="233" xr:uid="{B9BF63A9-303B-4430-A5DA-B35B5DC981E8}"/>
    <cellStyle name="•W?_TMCA Spreadsheet(body)" xfId="234" xr:uid="{F58AB684-0D66-4472-BE58-B3428D1F9252}"/>
    <cellStyle name="•W€_her " xfId="235" xr:uid="{C321A6DC-DDAA-46D3-A68F-1ABC2E62BFBB}"/>
    <cellStyle name="•W_TMCA Spreadsheet(body)" xfId="236" xr:uid="{0B0AF12C-8361-4511-9A5D-E9E7675055AF}"/>
    <cellStyle name="…ๆุ่ [0.00]_her " xfId="237" xr:uid="{E30EDDF1-C0CE-4D35-83C7-74BFAA278422}"/>
    <cellStyle name="…ๆุ่_her " xfId="238" xr:uid="{3EF23175-8A36-4852-9B22-95E105BB156D}"/>
    <cellStyle name="0,0_x000a__x000a_NA_x000a__x000a_" xfId="239" xr:uid="{87B11E70-E648-4EC7-9BF8-F372DFF9EE91}"/>
    <cellStyle name="0,0_x000d__x000a_NA_x000d__x000a_" xfId="240" xr:uid="{3807949E-5F30-4967-9EA3-C38043352C9E}"/>
    <cellStyle name="2)" xfId="241" xr:uid="{315ED94A-CE60-43E8-ADC0-4398CEF7F87A}"/>
    <cellStyle name="20% - Accent1 1" xfId="243" xr:uid="{38739BBD-B663-47A9-AC4C-C0CCCEB5F55B}"/>
    <cellStyle name="20% - Accent1 2" xfId="244" xr:uid="{E35C886A-D8E2-419F-9C34-CA2C0BD9CE0B}"/>
    <cellStyle name="20% - Accent1 2 2" xfId="1355" xr:uid="{828577C8-82E2-4852-A376-45C8B2D10A90}"/>
    <cellStyle name="20% - Accent1 3" xfId="245" xr:uid="{7A450B75-5690-43C4-9A38-9BD55451878B}"/>
    <cellStyle name="20% - Accent1 4" xfId="246" xr:uid="{2FB0061B-AE53-46D8-83CB-064F559D8036}"/>
    <cellStyle name="20% - Accent1 5" xfId="242" xr:uid="{5627A5EF-4609-4D27-95C5-D84A27B83EE7}"/>
    <cellStyle name="20% - Accent2 1" xfId="248" xr:uid="{08788250-FBC1-4D7A-A3B4-7F4C520E4557}"/>
    <cellStyle name="20% - Accent2 2" xfId="249" xr:uid="{D3B8579D-651E-4076-8918-883F1318359A}"/>
    <cellStyle name="20% - Accent2 2 2" xfId="1356" xr:uid="{DE45FF5C-103B-4049-B929-FF5F6250B21C}"/>
    <cellStyle name="20% - Accent2 3" xfId="250" xr:uid="{DD3E13C5-A05A-449A-A313-9A6967DDB41F}"/>
    <cellStyle name="20% - Accent2 4" xfId="251" xr:uid="{08C1775D-C50D-4F1A-9472-198097B85855}"/>
    <cellStyle name="20% - Accent2 5" xfId="247" xr:uid="{4DCD5F30-DDC3-4930-8A90-AE5D50F33F46}"/>
    <cellStyle name="20% - Accent3 1" xfId="253" xr:uid="{07762397-FF72-4591-9435-1A29C44E81AD}"/>
    <cellStyle name="20% - Accent3 2" xfId="254" xr:uid="{69672DE0-D68E-43C1-8E35-5414C13FD934}"/>
    <cellStyle name="20% - Accent3 2 2" xfId="1357" xr:uid="{8D6D0F82-8BCE-4CBB-B546-CE1B498F4302}"/>
    <cellStyle name="20% - Accent3 3" xfId="255" xr:uid="{5772FBE3-A0E3-4E12-A453-5069236B93E3}"/>
    <cellStyle name="20% - Accent3 4" xfId="256" xr:uid="{6E5A14C8-D96B-4312-B360-0AC0EC0E9184}"/>
    <cellStyle name="20% - Accent3 5" xfId="252" xr:uid="{9EB9EA76-5240-4D96-B0DC-9958BA78F277}"/>
    <cellStyle name="20% - Accent4 1" xfId="258" xr:uid="{F98AA55C-043A-4B40-8E82-2A2E27A210CD}"/>
    <cellStyle name="20% - Accent4 2" xfId="259" xr:uid="{8E9FCDCF-B13C-4070-9443-2D0D22C77205}"/>
    <cellStyle name="20% - Accent4 2 2" xfId="1358" xr:uid="{3856436E-413D-43A6-8A29-47AA0184849F}"/>
    <cellStyle name="20% - Accent4 3" xfId="260" xr:uid="{CAFE288E-97C5-432D-AA19-40CC03789F0E}"/>
    <cellStyle name="20% - Accent4 4" xfId="261" xr:uid="{866BD838-B3F9-44D2-A7C3-2D987AC0D10A}"/>
    <cellStyle name="20% - Accent4 5" xfId="257" xr:uid="{EBE6B7B6-89DB-4633-9B30-A7190075E311}"/>
    <cellStyle name="20% - Accent5 1" xfId="263" xr:uid="{DC193E9B-5A3C-4418-9F03-7F001088B2E8}"/>
    <cellStyle name="20% - Accent5 2" xfId="264" xr:uid="{23995937-A9B2-44C9-B281-48DAD3D5457B}"/>
    <cellStyle name="20% - Accent5 2 2" xfId="1359" xr:uid="{640946BD-A16B-4A8A-A27E-4BDFE72990BD}"/>
    <cellStyle name="20% - Accent5 3" xfId="265" xr:uid="{2BBE218A-7F37-4390-88F8-72ECE3629FC8}"/>
    <cellStyle name="20% - Accent5 4" xfId="266" xr:uid="{57224FEB-511F-4C27-A57B-E1507544DD13}"/>
    <cellStyle name="20% - Accent5 5" xfId="262" xr:uid="{E5E5AB47-A21D-437B-AABD-0347911C9D2C}"/>
    <cellStyle name="20% - Accent6 1" xfId="268" xr:uid="{BCFD4BB6-15C8-406E-AA29-CFF3A8626BFB}"/>
    <cellStyle name="20% - Accent6 2" xfId="269" xr:uid="{95A8C1AF-E291-4A96-A954-D001B545A549}"/>
    <cellStyle name="20% - Accent6 2 2" xfId="1360" xr:uid="{55423A8A-FD5C-46B6-A071-BA4ADF9FFE84}"/>
    <cellStyle name="20% - Accent6 3" xfId="270" xr:uid="{956067FE-3138-4FB8-BC2B-A6202B0AF6DE}"/>
    <cellStyle name="20% - Accent6 4" xfId="271" xr:uid="{90A2839A-E9FC-4AF5-AA1A-48B9367E1E97}"/>
    <cellStyle name="20% - Accent6 5" xfId="267" xr:uid="{3A03658B-3528-478B-AD2D-A97E4DFF9565}"/>
    <cellStyle name="20% - Colore 1" xfId="272" xr:uid="{2C2AD191-B918-402C-B1EB-5FEE983B556D}"/>
    <cellStyle name="20% - Colore 2" xfId="273" xr:uid="{08D6F140-AD7F-4F4F-AD1E-AD511141381A}"/>
    <cellStyle name="20% - Colore 3" xfId="274" xr:uid="{0373C7B4-8991-4AD0-9BA3-0493BD9A2BB5}"/>
    <cellStyle name="20% - Colore 4" xfId="275" xr:uid="{54F5F304-0361-4BA2-BFBD-AC32ABB3079A}"/>
    <cellStyle name="20% - Colore 5" xfId="276" xr:uid="{6A3A7915-B5DD-4CAD-BCE4-3444F2E46DCD}"/>
    <cellStyle name="20% - Colore 6" xfId="277" xr:uid="{FBC06DBA-EB7B-48FD-84B7-1B3C3FD89425}"/>
    <cellStyle name="20% - ส่วนที่ถูกเน้น1" xfId="278" xr:uid="{BCA13E66-3F6E-496E-BC4C-AF7C07FE3CCD}"/>
    <cellStyle name="20% - ส่วนที่ถูกเน้น2" xfId="279" xr:uid="{31618780-4FBD-416A-BCC3-AAB7D06CACC0}"/>
    <cellStyle name="20% - ส่วนที่ถูกเน้น3" xfId="280" xr:uid="{81A1949C-3541-42BF-A5B8-85F6F32ACA50}"/>
    <cellStyle name="20% - ส่วนที่ถูกเน้น4" xfId="281" xr:uid="{41CF9071-26F0-4DA5-B9E0-E73341236CEA}"/>
    <cellStyle name="20% - ส่วนที่ถูกเน้น5" xfId="282" xr:uid="{666CD120-4003-42D1-A024-D5DA6B583829}"/>
    <cellStyle name="20% - ส่วนที่ถูกเน้น6" xfId="283" xr:uid="{35615EAF-BDC4-45EB-BF80-64C751E0A0E1}"/>
    <cellStyle name="2decimal" xfId="284" xr:uid="{FE78948C-A3B4-4C55-BCCF-7B5022522CEA}"/>
    <cellStyle name="2decimal 2" xfId="1189" xr:uid="{8D0A22A7-80E8-4DFD-9092-081D58FFE653}"/>
    <cellStyle name="40% - Accent1 1" xfId="286" xr:uid="{3CD01785-25F5-4ECA-88AA-A4681DD69247}"/>
    <cellStyle name="40% - Accent1 2" xfId="287" xr:uid="{3B9BF934-02FD-4401-821D-54C504EBB40B}"/>
    <cellStyle name="40% - Accent1 2 2" xfId="1361" xr:uid="{247C865F-11A6-488C-AC5D-E9FF09C2D558}"/>
    <cellStyle name="40% - Accent1 3" xfId="288" xr:uid="{EEE6AB33-6B6B-40E1-9B2A-576AC9E0D045}"/>
    <cellStyle name="40% - Accent1 4" xfId="289" xr:uid="{2EA78F40-F7AA-4423-88FA-6B6984E147AA}"/>
    <cellStyle name="40% - Accent1 5" xfId="285" xr:uid="{A9313D48-60F1-45F2-84C8-9FF9CD74A914}"/>
    <cellStyle name="40% - Accent2 1" xfId="291" xr:uid="{A593C258-8197-409A-B6F6-449C46F068F2}"/>
    <cellStyle name="40% - Accent2 2" xfId="292" xr:uid="{20957057-8199-46DB-84B4-3C69EC093E1A}"/>
    <cellStyle name="40% - Accent2 2 2" xfId="1362" xr:uid="{F82B08FA-FE72-43F5-9695-79646ECB3381}"/>
    <cellStyle name="40% - Accent2 3" xfId="293" xr:uid="{AD0A9605-7EBB-48B5-B415-8C08C39ED37E}"/>
    <cellStyle name="40% - Accent2 4" xfId="294" xr:uid="{18F829DD-ED4A-4A8B-82B7-E1AFA726181C}"/>
    <cellStyle name="40% - Accent2 5" xfId="290" xr:uid="{3830F277-429E-42B1-A600-CFC6520DE9E7}"/>
    <cellStyle name="40% - Accent3 1" xfId="296" xr:uid="{05E57163-4DB7-42C9-A682-1B3DD4B20543}"/>
    <cellStyle name="40% - Accent3 2" xfId="297" xr:uid="{341F07D7-669C-4C06-8C1C-564A1B613A7A}"/>
    <cellStyle name="40% - Accent3 2 2" xfId="1363" xr:uid="{CFFE0363-19C5-4009-AC58-AACBFB8BC582}"/>
    <cellStyle name="40% - Accent3 3" xfId="298" xr:uid="{EBF5BABC-1F4D-46A3-9E73-B394E74EEA93}"/>
    <cellStyle name="40% - Accent3 4" xfId="299" xr:uid="{E2A5616B-67C9-4CF7-97FA-433BA737EAD9}"/>
    <cellStyle name="40% - Accent3 5" xfId="295" xr:uid="{75F9F70D-2B3B-4CDB-BF77-01FC99A663C0}"/>
    <cellStyle name="40% - Accent4 1" xfId="301" xr:uid="{9CE750D4-40F8-41D7-884F-C4F6620C4934}"/>
    <cellStyle name="40% - Accent4 2" xfId="302" xr:uid="{F71BBBCC-E3C0-4B39-BB49-2AF5717662B9}"/>
    <cellStyle name="40% - Accent4 2 2" xfId="1364" xr:uid="{B256F0A7-E443-4C63-98D4-0070B5F1070D}"/>
    <cellStyle name="40% - Accent4 3" xfId="303" xr:uid="{C629E955-07A5-458D-8FE4-B3C76C3F193E}"/>
    <cellStyle name="40% - Accent4 4" xfId="304" xr:uid="{5B8662CA-925E-4821-9C94-88E426B068D2}"/>
    <cellStyle name="40% - Accent4 5" xfId="300" xr:uid="{FED7669D-7E81-4E81-BFA9-A6D212BB097C}"/>
    <cellStyle name="40% - Accent5 1" xfId="306" xr:uid="{268E6F13-8058-44A0-99B4-F25D7E0CB7A9}"/>
    <cellStyle name="40% - Accent5 2" xfId="307" xr:uid="{82721681-30AB-4D8E-B191-C930D66C8F2B}"/>
    <cellStyle name="40% - Accent5 2 2" xfId="1365" xr:uid="{DD93CFA7-22BB-4C66-8AC0-2B7205A26DCC}"/>
    <cellStyle name="40% - Accent5 3" xfId="308" xr:uid="{233E5CC0-54E2-4B0C-A4E8-897C182E823E}"/>
    <cellStyle name="40% - Accent5 4" xfId="309" xr:uid="{76762EF3-A273-4FD8-A582-65DBF2C1015D}"/>
    <cellStyle name="40% - Accent5 5" xfId="305" xr:uid="{F7F0DA8E-9BC9-47D0-8851-A9C850C9433C}"/>
    <cellStyle name="40% - Accent6 1" xfId="311" xr:uid="{63926BD8-8C3B-47D0-B11F-30AB85CAD421}"/>
    <cellStyle name="40% - Accent6 2" xfId="312" xr:uid="{46DC4C02-3C73-4D1C-B209-96B42A865FE2}"/>
    <cellStyle name="40% - Accent6 2 2" xfId="1366" xr:uid="{9D4A710C-67EE-46BD-ADEE-BF7A03D37B2F}"/>
    <cellStyle name="40% - Accent6 3" xfId="313" xr:uid="{7CCF2385-F778-47A4-8D20-DCD0C1EAA5FB}"/>
    <cellStyle name="40% - Accent6 4" xfId="314" xr:uid="{12896CCE-C830-45EC-9287-8EED00E8B9C1}"/>
    <cellStyle name="40% - Accent6 5" xfId="310" xr:uid="{0B984A2C-230B-43E4-8A64-B4136B676844}"/>
    <cellStyle name="40% - Colore 1" xfId="315" xr:uid="{A6F33D45-C27E-4A71-9E0B-1F591C2B90A3}"/>
    <cellStyle name="40% - Colore 2" xfId="316" xr:uid="{BE400B97-7B95-4D41-8197-BE9AB1C9CA71}"/>
    <cellStyle name="40% - Colore 3" xfId="317" xr:uid="{28A25F1E-BAD4-4C69-BDD8-37BC21DBAC43}"/>
    <cellStyle name="40% - Colore 4" xfId="318" xr:uid="{942D780A-BD25-40FC-982A-1014E0E90EB9}"/>
    <cellStyle name="40% - Colore 5" xfId="319" xr:uid="{4FC3A92B-DBD1-472D-8B71-F9053577BC00}"/>
    <cellStyle name="40% - Colore 6" xfId="320" xr:uid="{1CE3594B-4793-4A5D-97A2-B55229A77E17}"/>
    <cellStyle name="40% - ส่วนที่ถูกเน้น1" xfId="321" xr:uid="{C08357F4-784F-4B79-9148-B289094248A3}"/>
    <cellStyle name="40% - ส่วนที่ถูกเน้น2" xfId="322" xr:uid="{F7BFF3CC-3AD8-4E4E-8CBB-D27456C9604D}"/>
    <cellStyle name="40% - ส่วนที่ถูกเน้น3" xfId="323" xr:uid="{F956FCC8-4F33-4C57-AA0E-AA33A8BC3DD8}"/>
    <cellStyle name="40% - ส่วนที่ถูกเน้น4" xfId="324" xr:uid="{D5E30C87-6AB8-40DE-832E-8F65FF9B3285}"/>
    <cellStyle name="40% - ส่วนที่ถูกเน้น5" xfId="325" xr:uid="{3BB7B0AC-7D11-4F07-8744-515E62F07E27}"/>
    <cellStyle name="40% - ส่วนที่ถูกเน้น6" xfId="326" xr:uid="{083AF03C-E44D-46C5-B8F2-6A8FB6722868}"/>
    <cellStyle name="594941.25" xfId="327" xr:uid="{F597198F-8C25-45AA-8109-14F104834492}"/>
    <cellStyle name="60% - Accent1 1" xfId="329" xr:uid="{13E2896A-F927-4378-B8FE-717B648EE9B4}"/>
    <cellStyle name="60% - Accent1 2" xfId="330" xr:uid="{0B8715E7-1662-4DC7-B041-7930B1AA0CAE}"/>
    <cellStyle name="60% - Accent1 2 2" xfId="1367" xr:uid="{72D38576-94E7-430F-B221-7EC473DB1E01}"/>
    <cellStyle name="60% - Accent1 3" xfId="331" xr:uid="{B7E4DEFD-D4E6-49EF-A9AC-907255EE8C78}"/>
    <cellStyle name="60% - Accent1 4" xfId="332" xr:uid="{68329A0E-ABB1-4EFD-96BD-39430C05BC16}"/>
    <cellStyle name="60% - Accent1 5" xfId="328" xr:uid="{EA164C20-6E8F-4AFB-8D70-A4CAF7C7F789}"/>
    <cellStyle name="60% - Accent2 1" xfId="334" xr:uid="{BC7DC0A3-57AD-4F1A-B45A-C32D8A1ACDD0}"/>
    <cellStyle name="60% - Accent2 2" xfId="335" xr:uid="{86BF1011-F171-49A8-9A6D-F911E0D9E681}"/>
    <cellStyle name="60% - Accent2 2 2" xfId="1368" xr:uid="{E257A1BC-9B15-45A6-9742-5C8BA3C6B284}"/>
    <cellStyle name="60% - Accent2 3" xfId="336" xr:uid="{E0B666FA-B1B2-4D2F-A328-78A4533E994F}"/>
    <cellStyle name="60% - Accent2 4" xfId="337" xr:uid="{3D17F201-8E7E-4DB0-BD9C-EC0455AD1FF2}"/>
    <cellStyle name="60% - Accent2 5" xfId="333" xr:uid="{A83358C4-2289-4972-A58A-840C371BECED}"/>
    <cellStyle name="60% - Accent3 1" xfId="339" xr:uid="{E63910BC-B0F6-4A2B-A47A-94A26099C9F6}"/>
    <cellStyle name="60% - Accent3 2" xfId="340" xr:uid="{44E35168-E864-4FA4-9E59-67095E2E5BC3}"/>
    <cellStyle name="60% - Accent3 2 2" xfId="1369" xr:uid="{C6E4790D-D077-4D00-AE57-FE63767EB204}"/>
    <cellStyle name="60% - Accent3 3" xfId="341" xr:uid="{DF8A3798-9A7E-4D72-A5EA-40B567538AC8}"/>
    <cellStyle name="60% - Accent3 4" xfId="342" xr:uid="{9E72246E-DAB1-4F4F-9E17-A02DFC9EE28E}"/>
    <cellStyle name="60% - Accent3 5" xfId="338" xr:uid="{675081E6-F068-4F01-A659-6DE3EEC2F521}"/>
    <cellStyle name="60% - Accent4 1" xfId="344" xr:uid="{263ADF4F-8287-49D1-9379-AD21568321DE}"/>
    <cellStyle name="60% - Accent4 2" xfId="345" xr:uid="{F4EC331C-62EC-4A18-AB0B-CCE0BDDC085D}"/>
    <cellStyle name="60% - Accent4 2 2" xfId="1370" xr:uid="{00CD1D85-DD5D-411B-BF19-EC8D12F3A990}"/>
    <cellStyle name="60% - Accent4 3" xfId="346" xr:uid="{91AAE549-2F01-4931-8C98-274978CD8929}"/>
    <cellStyle name="60% - Accent4 4" xfId="347" xr:uid="{9441C107-9D35-4537-B688-C1F9CD06A6C8}"/>
    <cellStyle name="60% - Accent4 5" xfId="343" xr:uid="{9E2537BD-71CB-4562-8E5E-D43ED670476B}"/>
    <cellStyle name="60% - Accent5 1" xfId="349" xr:uid="{CECB932A-BC4F-4AB2-B0DC-49BA74432FFA}"/>
    <cellStyle name="60% - Accent5 2" xfId="350" xr:uid="{A37818DF-E72A-4FD3-A4F9-945BDB869096}"/>
    <cellStyle name="60% - Accent5 2 2" xfId="1371" xr:uid="{012D7B8F-5CCD-49AC-9EC1-D51C6D353653}"/>
    <cellStyle name="60% - Accent5 3" xfId="351" xr:uid="{35E47456-9802-4A85-ADC1-EF835CFA1A19}"/>
    <cellStyle name="60% - Accent5 4" xfId="352" xr:uid="{CCB01569-E2E6-426D-9AE5-81C00E258D95}"/>
    <cellStyle name="60% - Accent5 5" xfId="348" xr:uid="{B28DAB74-7683-4CEC-8BAA-E94F7D6D8DDB}"/>
    <cellStyle name="60% - Accent6 1" xfId="354" xr:uid="{623225A3-48CB-4579-BD9D-E865EF872979}"/>
    <cellStyle name="60% - Accent6 2" xfId="355" xr:uid="{7198A6B7-FA0B-4EDE-9B3C-53CB2919FEAC}"/>
    <cellStyle name="60% - Accent6 2 2" xfId="1372" xr:uid="{2BA4658F-412C-4D98-B575-C250D35178C9}"/>
    <cellStyle name="60% - Accent6 3" xfId="356" xr:uid="{182B976A-8743-4F75-A3B4-DA7F77099794}"/>
    <cellStyle name="60% - Accent6 4" xfId="357" xr:uid="{889AD644-9840-4CFA-AE2D-0383F1D47591}"/>
    <cellStyle name="60% - Accent6 5" xfId="353" xr:uid="{D55FAD30-208B-44A6-907F-EFE07A884374}"/>
    <cellStyle name="60% - Colore 1" xfId="358" xr:uid="{446871B9-9F50-4E8B-8660-169EE7279E1A}"/>
    <cellStyle name="60% - Colore 2" xfId="359" xr:uid="{41C2A4E0-435C-4349-AA5F-19F0690FFDBD}"/>
    <cellStyle name="60% - Colore 3" xfId="360" xr:uid="{F68911DD-8806-44E2-9BA8-07AE65F25AAE}"/>
    <cellStyle name="60% - Colore 4" xfId="361" xr:uid="{D6257D2A-FC27-4145-86BE-F16C04DE5793}"/>
    <cellStyle name="60% - Colore 5" xfId="362" xr:uid="{26BCCD86-AECA-45D0-AA52-C8BF50824E63}"/>
    <cellStyle name="60% - Colore 6" xfId="363" xr:uid="{4126505D-BF3D-45C5-93D4-C688AA752FB0}"/>
    <cellStyle name="60% - ส่วนที่ถูกเน้น1" xfId="364" xr:uid="{880DD90C-E8B4-4909-B05D-429BEF0645CC}"/>
    <cellStyle name="60% - ส่วนที่ถูกเน้น2" xfId="365" xr:uid="{E140849F-16E9-4763-9859-6E0218951311}"/>
    <cellStyle name="60% - ส่วนที่ถูกเน้น3" xfId="366" xr:uid="{D71B2AC7-3E8D-49A7-B9F3-641030FC16ED}"/>
    <cellStyle name="60% - ส่วนที่ถูกเน้น4" xfId="367" xr:uid="{FA621973-DC74-4549-82C9-694F07FD443C}"/>
    <cellStyle name="60% - ส่วนที่ถูกเน้น5" xfId="368" xr:uid="{2728BAF7-3E2C-4B34-80B2-0C7BEA3D4AA0}"/>
    <cellStyle name="60% - ส่วนที่ถูกเน้น6" xfId="369" xr:uid="{09B9015B-451A-4C34-8313-64D4C35716B9}"/>
    <cellStyle name="75" xfId="370" xr:uid="{085ECC45-F9EF-4BAE-8E4A-2B9AF2CD6D77}"/>
    <cellStyle name="75 2" xfId="1242" xr:uid="{B805C964-72DF-4AFC-89D2-2A4E314CA9AF}"/>
    <cellStyle name="a_QTR94_95_1ฟ๙ศธบ๑ณปฟช (2)" xfId="371" xr:uid="{D8515EFF-3D46-4D35-B892-E8B06E03A13F}"/>
    <cellStyle name="AA FRAME" xfId="372" xr:uid="{07EA950D-FA76-4A0E-9563-6FA47517680E}"/>
    <cellStyle name="AA HEADING" xfId="373" xr:uid="{86419FF2-D572-4F31-8D1B-55332124B47E}"/>
    <cellStyle name="AA INITIALS" xfId="374" xr:uid="{5BB7FC1F-29AB-4206-849C-93F0BAC7DBF3}"/>
    <cellStyle name="AA INPUT" xfId="375" xr:uid="{32E0EE03-72E1-4E08-8D95-83FDE610BCD8}"/>
    <cellStyle name="AA LOCK" xfId="376" xr:uid="{FD0794A5-A51E-4910-A0EF-1F2AECC31409}"/>
    <cellStyle name="AA MGR NAME" xfId="377" xr:uid="{2AE4181A-3F95-4037-9717-AE1B91971A61}"/>
    <cellStyle name="AA NORMAL" xfId="378" xr:uid="{BCE9F2C1-AF95-4A3B-A651-93CB47B8FA4B}"/>
    <cellStyle name="AA NUMBER" xfId="379" xr:uid="{CECB9665-5540-4871-A894-B44846287519}"/>
    <cellStyle name="AA NUMBER2" xfId="380" xr:uid="{2285CEA9-07C9-4087-A4F0-052A38E23911}"/>
    <cellStyle name="AA QUESTION" xfId="381" xr:uid="{2AA970A2-033B-4E83-88E8-F841436E9F5F}"/>
    <cellStyle name="AA SHADE" xfId="382" xr:uid="{FD2E256B-B2E4-4E84-ADF3-467EDDFF9571}"/>
    <cellStyle name="Accent1 1" xfId="384" xr:uid="{F3D49759-F01B-46CA-B005-B99C86378D09}"/>
    <cellStyle name="Accent1 2" xfId="385" xr:uid="{2C281445-DFED-4165-AAEA-5A9672096F93}"/>
    <cellStyle name="Accent1 2 2" xfId="1373" xr:uid="{1A902422-0273-497B-812B-E4BD315D1938}"/>
    <cellStyle name="Accent1 3" xfId="386" xr:uid="{3054870B-5170-41D4-A5D7-4D3C2445DA1A}"/>
    <cellStyle name="Accent1 4" xfId="387" xr:uid="{C994C0FE-8A60-497C-8D9E-D1CF3F44623B}"/>
    <cellStyle name="Accent1 5" xfId="383" xr:uid="{3D6A0868-E762-4691-8897-7B2A86E82CE5}"/>
    <cellStyle name="Accent2 1" xfId="389" xr:uid="{835D20EB-7E14-4831-99C8-7AB37D0C173B}"/>
    <cellStyle name="Accent2 2" xfId="390" xr:uid="{7011D691-8A95-4838-BA1A-2861746F85F6}"/>
    <cellStyle name="Accent2 2 2" xfId="1374" xr:uid="{A642117F-9FF5-4120-B356-87AB9009E9CC}"/>
    <cellStyle name="Accent2 3" xfId="391" xr:uid="{956505FB-FE87-4FCB-B92B-944263A485B2}"/>
    <cellStyle name="Accent2 4" xfId="392" xr:uid="{DDE9418D-2144-4FC3-B87B-8781B30A98B0}"/>
    <cellStyle name="Accent2 5" xfId="388" xr:uid="{594B72B4-D0F2-475B-8873-A468C87726AA}"/>
    <cellStyle name="Accent3 - 20%" xfId="394" xr:uid="{BE63672A-19B0-4C83-A761-5C463D9BBA5E}"/>
    <cellStyle name="Accent3 1" xfId="395" xr:uid="{9AC6F3B5-5EC7-4125-82EA-67A09D88150F}"/>
    <cellStyle name="Accent3 10" xfId="1540" xr:uid="{A80B84F9-BAD0-4FB5-A1BF-502F5F325E98}"/>
    <cellStyle name="Accent3 2" xfId="396" xr:uid="{52628123-8365-4FE5-A95F-E72750AE3D37}"/>
    <cellStyle name="Accent3 2 2" xfId="1375" xr:uid="{E81225D9-4A74-4DE6-ADA2-7E253263254F}"/>
    <cellStyle name="Accent3 3" xfId="397" xr:uid="{1D9E001F-CD20-45DB-B606-361CE1D2FB7A}"/>
    <cellStyle name="Accent3 4" xfId="398" xr:uid="{A6CACD03-E0A0-4094-B8C2-A16C2AB6260E}"/>
    <cellStyle name="Accent3 5" xfId="393" xr:uid="{68EB4395-CBB3-400C-8BB8-C608EBE2B471}"/>
    <cellStyle name="Accent3 6" xfId="1527" xr:uid="{BF9291A9-223D-439D-A601-809480F9A672}"/>
    <cellStyle name="Accent3 7" xfId="1544" xr:uid="{67B645A1-2EF0-4869-9A06-2C99AAE714BB}"/>
    <cellStyle name="Accent3 8" xfId="1524" xr:uid="{5FAFA634-358E-49B8-821E-C8075B5477C0}"/>
    <cellStyle name="Accent3 9" xfId="1542" xr:uid="{4E3EAB0D-A258-4B4C-858F-02C658D102D9}"/>
    <cellStyle name="Accent4 1" xfId="400" xr:uid="{69CA344B-8693-4A45-A7A9-4CFCE5DD431E}"/>
    <cellStyle name="Accent4 2" xfId="401" xr:uid="{C6CE3E21-265A-4E1E-B140-42802D83414E}"/>
    <cellStyle name="Accent4 2 2" xfId="1376" xr:uid="{2780560B-4B68-445E-9BD7-F5C02BC10569}"/>
    <cellStyle name="Accent4 3" xfId="402" xr:uid="{519C092F-371E-4B6D-AD67-ADCDE7C9CB14}"/>
    <cellStyle name="Accent4 4" xfId="403" xr:uid="{403AA623-27C2-4C71-9BB0-76C4CCE9B38B}"/>
    <cellStyle name="Accent4 5" xfId="399" xr:uid="{FD922197-F266-4D33-8897-E13C0417E8FE}"/>
    <cellStyle name="Accent5 1" xfId="405" xr:uid="{AC816FFA-6720-4F28-BECD-D6780A77B55D}"/>
    <cellStyle name="Accent5 2" xfId="406" xr:uid="{2C78D671-879C-4CB9-978C-A246E29775D7}"/>
    <cellStyle name="Accent5 2 2" xfId="1377" xr:uid="{6947C29A-7980-4D4D-9DB5-00F226602043}"/>
    <cellStyle name="Accent5 3" xfId="407" xr:uid="{AFF59972-D6F5-483B-B477-72CE12A7AE67}"/>
    <cellStyle name="Accent5 4" xfId="408" xr:uid="{7C6A0B43-3454-4BCC-BDA7-BB3F9A64F145}"/>
    <cellStyle name="Accent5 5" xfId="404" xr:uid="{FAE2AC10-288A-4DD5-85F3-4ACEE109A5BD}"/>
    <cellStyle name="Accent6 1" xfId="410" xr:uid="{5C5E9858-1AEC-4FC7-8401-AE0985D5963A}"/>
    <cellStyle name="Accent6 2" xfId="411" xr:uid="{353CF10C-A970-4954-B41D-6BA4089B6B73}"/>
    <cellStyle name="Accent6 2 2" xfId="1378" xr:uid="{F8602935-342B-4B5C-89A2-33381B99FE01}"/>
    <cellStyle name="Accent6 3" xfId="412" xr:uid="{8B269D9E-CC7E-4EB7-AF17-BD41408F14BA}"/>
    <cellStyle name="Accent6 4" xfId="413" xr:uid="{D1F34689-7692-43BA-9EF2-568F10C1F0E0}"/>
    <cellStyle name="Accent6 5" xfId="409" xr:uid="{143370F2-DF2F-41B6-A6FD-58FFCC6407AA}"/>
    <cellStyle name="AG" xfId="414" xr:uid="{580752BF-367F-48CB-AE00-160BEFC5E461}"/>
    <cellStyle name="al_group" xfId="415" xr:uid="{FFF8DB2D-1DAC-45EB-9291-552148ED11C2}"/>
    <cellStyle name="args.style" xfId="416" xr:uid="{1B5001B9-D890-4485-B864-7195C7DB23F8}"/>
    <cellStyle name="AS" xfId="417" xr:uid="{67F354A3-6069-41D3-BE53-CC894466A45F}"/>
    <cellStyle name="Bad 1" xfId="419" xr:uid="{52A01734-18C0-4F8D-AC2B-0C7B45F64C17}"/>
    <cellStyle name="Bad 2" xfId="420" xr:uid="{A9799C08-13FB-4110-8DE0-8B3EE5D16D9F}"/>
    <cellStyle name="Bad 2 2" xfId="1379" xr:uid="{DBCF7440-3A30-490E-89EC-46A9DD8E1A84}"/>
    <cellStyle name="Bad 3" xfId="421" xr:uid="{82DBE79A-8CDC-45D4-9670-ABA67F148735}"/>
    <cellStyle name="Bad 4" xfId="422" xr:uid="{73DC9A0E-7149-4E4C-8E09-BA3DDAA3A9B7}"/>
    <cellStyle name="Bad 5" xfId="418" xr:uid="{9B410D52-5CFF-412D-BA01-7540702DA584}"/>
    <cellStyle name="Berekening" xfId="423" xr:uid="{4DF7245B-9B16-48B2-9B6F-B566F94D5531}"/>
    <cellStyle name="BL - Style2" xfId="424" xr:uid="{EA31F3FA-320F-4891-AF37-1F3ED31D37C3}"/>
    <cellStyle name="Body" xfId="425" xr:uid="{8D123682-1E8F-4817-A85D-83C854A444C3}"/>
    <cellStyle name="BOLD10 - Style1" xfId="426" xr:uid="{9E85A87B-FA8D-458A-93D0-586395EBB508}"/>
    <cellStyle name="BOLD12 - Style3" xfId="427" xr:uid="{0DD7A1D5-F524-4BFF-966F-EA2FF28F2A5B}"/>
    <cellStyle name="Border" xfId="428" xr:uid="{BDD96085-6BBD-4FDB-9D35-FC9D525B3868}"/>
    <cellStyle name="Border 1" xfId="429" xr:uid="{44FF3EF5-4997-4CEA-965D-B9D14249C82C}"/>
    <cellStyle name="Border_Bench Mark Poly &amp; Pet 2009" xfId="430" xr:uid="{824BDC54-00E2-475A-AA77-5C72233BDAF9}"/>
    <cellStyle name="C01_Page_head" xfId="431" xr:uid="{954ED63F-C45C-4386-83E4-C90102B04BC3}"/>
    <cellStyle name="C02_Date line" xfId="432" xr:uid="{DF96DF26-C922-4A8B-96FE-A365AED8C951}"/>
    <cellStyle name="C03_Col head general" xfId="433" xr:uid="{577FA037-6488-46B4-BA96-045985E485D1}"/>
    <cellStyle name="C05_Current yr col head" xfId="434" xr:uid="{71014F90-37C8-46B8-92DB-67C1A48446FD}"/>
    <cellStyle name="C06_Previous yr col head" xfId="435" xr:uid="{25EEF34E-31AD-4D21-9FFC-4A1461A0E657}"/>
    <cellStyle name="C08_Table text" xfId="436" xr:uid="{E6A2D8FB-49A3-49BF-BE9E-BEEC1765C411}"/>
    <cellStyle name="C09_Text" xfId="437" xr:uid="{48BC5D20-AFE8-4AE5-B5C8-F01DA2D5FC61}"/>
    <cellStyle name="C10_Text subhead" xfId="438" xr:uid="{A0F71544-8C50-4368-88A9-F7E08209A0E6}"/>
    <cellStyle name="C11_Note head" xfId="439" xr:uid="{605B606A-9859-45E4-9BF1-F6075F7856D8}"/>
    <cellStyle name="C12_Annotation" xfId="440" xr:uid="{49046C1F-4CAB-45C5-8177-C6EDAA3D430B}"/>
    <cellStyle name="C13_Annotation Superiors" xfId="441" xr:uid="{6DB8040C-52DE-4BA2-979C-5DD056987534}"/>
    <cellStyle name="C14_Current year figs" xfId="442" xr:uid="{CFD35F31-81C9-4619-A2E8-5B78CAED0C60}"/>
    <cellStyle name="C14a_Current Year Figs 2 dec" xfId="443" xr:uid="{45E1D12C-5A4D-4EBA-98A6-FB96077EFDE1}"/>
    <cellStyle name="C15_Previous year figs" xfId="444" xr:uid="{2B9F2869-DBD7-4171-B385-6D48126E5678}"/>
    <cellStyle name="C23_Folios" xfId="445" xr:uid="{DCB5A042-2598-4953-8EEA-ED9E0E37D8AF}"/>
    <cellStyle name="Calc Currency (0)" xfId="446" xr:uid="{A72720D1-A050-471C-8BAF-49E34E1CEF8A}"/>
    <cellStyle name="Calc Currency (0) 2" xfId="1190" xr:uid="{312039B0-508E-4CFE-AD16-6525B20157B0}"/>
    <cellStyle name="Calc Currency (2)" xfId="447" xr:uid="{216FDE6E-B9FC-4AEA-9216-9D885614632A}"/>
    <cellStyle name="Calc Currency (2) 2" xfId="1380" xr:uid="{567BF571-9368-484A-BF7D-AEAD8D2ABE48}"/>
    <cellStyle name="Calc Percent (0)" xfId="448" xr:uid="{65D4CB90-AC75-46D9-817F-914757A539CA}"/>
    <cellStyle name="Calc Percent (0) 2" xfId="1381" xr:uid="{06CA5419-1F9B-4F03-9A10-ED9E7D26AB12}"/>
    <cellStyle name="Calc Percent (1)" xfId="449" xr:uid="{C0AC4B7D-DBC2-4F65-97E6-6941B3AEAA99}"/>
    <cellStyle name="Calc Percent (1) 2" xfId="1382" xr:uid="{F09121DC-D7A7-4DFC-8C78-551FA8703212}"/>
    <cellStyle name="Calc Percent (2)" xfId="450" xr:uid="{B4684156-02F5-4644-9013-8D0B5FFAF668}"/>
    <cellStyle name="Calc Percent (2) 2" xfId="1383" xr:uid="{EDD879C6-2EC7-49FA-841C-71A800912206}"/>
    <cellStyle name="Calc Units (0)" xfId="451" xr:uid="{CB2CA61A-F576-4DD4-94E2-0936494FB7AC}"/>
    <cellStyle name="Calc Units (0) 2" xfId="1384" xr:uid="{CED80896-139D-4826-ADFD-8B82559D8424}"/>
    <cellStyle name="Calc Units (1)" xfId="452" xr:uid="{4227DD3F-D2A6-4C88-BB99-23B4A6E94BF6}"/>
    <cellStyle name="Calc Units (1) 2" xfId="1385" xr:uid="{8062D731-3B2A-47A4-BF11-E7F30338AEBB}"/>
    <cellStyle name="Calc Units (2)" xfId="453" xr:uid="{84A5B60A-5965-42CE-87F5-859A0280C420}"/>
    <cellStyle name="Calc Units (2) 2" xfId="1386" xr:uid="{FCA531B1-2612-4F97-94DA-53CDF0E3CB12}"/>
    <cellStyle name="Calcolo" xfId="454" xr:uid="{D866C6DC-5F74-4FA7-96CB-24050EDED30F}"/>
    <cellStyle name="Calculation 1" xfId="456" xr:uid="{C52A9D05-F798-4422-823E-612F4B6D549C}"/>
    <cellStyle name="Calculation 2" xfId="457" xr:uid="{A9A0C7C8-94C3-4962-8F42-1EE4BDF22432}"/>
    <cellStyle name="Calculation 2 2" xfId="1387" xr:uid="{82990949-BDA1-409B-A184-CF002BFB37F7}"/>
    <cellStyle name="Calculation 3" xfId="458" xr:uid="{B7104D83-49C6-4B1B-99EA-F3EDDBC57B43}"/>
    <cellStyle name="Calculation 4" xfId="459" xr:uid="{E67EE78A-32BD-4D79-92D5-73FAD58E5E06}"/>
    <cellStyle name="Calculation 5" xfId="455" xr:uid="{3C7DC815-CB6D-4837-AF76-51E5ECC19973}"/>
    <cellStyle name="Cella collegata" xfId="460" xr:uid="{8EA6F300-F1A8-4041-93D4-F352D92D70B8}"/>
    <cellStyle name="Cella da controllare" xfId="461" xr:uid="{8105B38B-A120-4A46-9830-7AE9DB9A7955}"/>
    <cellStyle name="Check Cell 1" xfId="463" xr:uid="{152C8FEB-F60C-48D7-96B0-CE41EFFFE24F}"/>
    <cellStyle name="Check Cell 2" xfId="464" xr:uid="{172D2503-E868-44A0-86EA-4E2C049F15F8}"/>
    <cellStyle name="Check Cell 2 2" xfId="1388" xr:uid="{93DF9B14-5045-4371-9EDA-C35801E36FF4}"/>
    <cellStyle name="Check Cell 3" xfId="465" xr:uid="{95E20406-72BD-4270-97FF-BAB9AF1E3E1D}"/>
    <cellStyle name="Check Cell 4" xfId="466" xr:uid="{A53B11ED-9501-4280-991B-9A144F215E04}"/>
    <cellStyle name="Check Cell 5" xfId="462" xr:uid="{DDD1AFCE-1CC1-4C4E-AAB9-32DF24D03C64}"/>
    <cellStyle name="Colore 1" xfId="467" xr:uid="{F21AC81B-D98D-4430-A1FA-999244D4D0CB}"/>
    <cellStyle name="Colore 2" xfId="468" xr:uid="{51FC30FF-EEFE-4097-A49C-570340D69086}"/>
    <cellStyle name="Colore 3" xfId="469" xr:uid="{09501A76-BDC9-4AA0-9C1D-E87E516A6C17}"/>
    <cellStyle name="Colore 4" xfId="470" xr:uid="{0EC696E7-3D77-4DB6-8CD9-7CC5758C10FA}"/>
    <cellStyle name="Colore 5" xfId="471" xr:uid="{45C5A862-9F6B-4A9A-AF6A-990F1EBDEEF7}"/>
    <cellStyle name="Colore 6" xfId="472" xr:uid="{A2CEEF7A-C8FA-487B-980E-24E68245280E}"/>
    <cellStyle name="Column Heading" xfId="473" xr:uid="{DEBD9690-FE94-4B88-9141-127A4473C28C}"/>
    <cellStyle name="Column_Title" xfId="474" xr:uid="{B71EB9DB-FF30-4A55-BDE6-A644615B5E0F}"/>
    <cellStyle name="Comma" xfId="1" builtinId="3"/>
    <cellStyle name="Comma  - Style1" xfId="475" xr:uid="{81B79DB0-3BF1-4328-A2F0-084B4A5EB240}"/>
    <cellStyle name="Comma  - Style1 1" xfId="476" xr:uid="{58EAAE75-0FBB-4D40-A4A1-81459303EA7B}"/>
    <cellStyle name="Comma  - Style1 2" xfId="1389" xr:uid="{AF40BFFB-CA3D-4FDB-AA54-ED4F10B3E39C}"/>
    <cellStyle name="Comma  - Style1_Bench Mark Poly &amp; Pet 2009" xfId="477" xr:uid="{595EAC9B-89ED-4047-AB5F-B9951D3A8363}"/>
    <cellStyle name="Comma  - Style2" xfId="478" xr:uid="{F9AD193F-FB77-4E80-90EA-1E15A5738DC3}"/>
    <cellStyle name="Comma  - Style2 1" xfId="479" xr:uid="{53C6BA3D-A49E-476D-886A-3BADC8CB6F95}"/>
    <cellStyle name="Comma  - Style2 2" xfId="1390" xr:uid="{BDB48651-57EF-42AC-AEB8-751EB3F3BDD1}"/>
    <cellStyle name="Comma  - Style2_Bench Mark Poly &amp; Pet 2009" xfId="480" xr:uid="{36920322-81BD-427C-80D2-515CD0DE3213}"/>
    <cellStyle name="Comma  - Style3" xfId="481" xr:uid="{6F51ECDD-C70D-4868-9137-DAB42E5604CD}"/>
    <cellStyle name="Comma  - Style3 1" xfId="482" xr:uid="{CB3DEA35-BCC9-459A-A5FF-080CB44A1ACC}"/>
    <cellStyle name="Comma  - Style3 2" xfId="1391" xr:uid="{47101CAA-8DC2-4BE6-9137-1DBCB35143F8}"/>
    <cellStyle name="Comma  - Style3_Bench Mark Poly &amp; Pet 2009" xfId="483" xr:uid="{79064827-403D-45BB-B4FC-0DDED549AD6B}"/>
    <cellStyle name="Comma  - Style4" xfId="484" xr:uid="{6189604E-D6CF-46DD-B74A-BDAD280E5498}"/>
    <cellStyle name="Comma  - Style4 1" xfId="485" xr:uid="{A1156C38-8DF3-44AC-A8E5-29588F44CF7E}"/>
    <cellStyle name="Comma  - Style4 2" xfId="1392" xr:uid="{45C0DE26-8523-43D1-9174-C08F93D954B0}"/>
    <cellStyle name="Comma  - Style4_Bench Mark Poly &amp; Pet 2009" xfId="486" xr:uid="{6915CAA3-B505-4B91-9C97-A90819C14B7C}"/>
    <cellStyle name="Comma  - Style5" xfId="487" xr:uid="{97576919-93E3-428C-983F-76AE8D0FB1E8}"/>
    <cellStyle name="Comma  - Style5 1" xfId="488" xr:uid="{49E3EAC2-FC05-42EF-8E96-F8A30189CBEE}"/>
    <cellStyle name="Comma  - Style5 2" xfId="1393" xr:uid="{559E9A7E-B511-42CE-84A2-D0E29A44FF24}"/>
    <cellStyle name="Comma  - Style5_Bench Mark Poly &amp; Pet 2009" xfId="489" xr:uid="{73274D03-F2A2-44BA-AB13-9F151FA0A948}"/>
    <cellStyle name="Comma  - Style6" xfId="490" xr:uid="{31D0684A-16D7-4830-BBBF-C95634884B05}"/>
    <cellStyle name="Comma  - Style6 1" xfId="491" xr:uid="{F10D3C82-E6A4-4F9C-9F01-DDAAFF6EDE19}"/>
    <cellStyle name="Comma  - Style6 2" xfId="1394" xr:uid="{526E7CCA-887F-47D5-9E7E-675D1442E703}"/>
    <cellStyle name="Comma  - Style6_Bench Mark Poly &amp; Pet 2009" xfId="492" xr:uid="{71D1B00E-6972-4F0D-97AF-AD930A932323}"/>
    <cellStyle name="Comma  - Style7" xfId="493" xr:uid="{62655446-631A-4246-8422-E0884321D9B8}"/>
    <cellStyle name="Comma  - Style7 2" xfId="1395" xr:uid="{EB3BC80D-FD74-4D46-A9B1-183C4EF304B7}"/>
    <cellStyle name="Comma  - Style8" xfId="494" xr:uid="{5D32EAD7-7E0A-483D-9935-E991A199F624}"/>
    <cellStyle name="Comma  - Style8 2" xfId="1396" xr:uid="{641D47E4-AFA6-4F2E-A3AC-16E293771076}"/>
    <cellStyle name="Comma [00]" xfId="495" xr:uid="{98238BA9-634E-44C1-924A-DC96F523AD8D}"/>
    <cellStyle name="Comma [00] 2" xfId="1397" xr:uid="{4720BFDD-171F-4D51-82D9-9AA781B16341}"/>
    <cellStyle name="Comma 10" xfId="496" xr:uid="{FF167130-2117-4575-9E0C-F7B762BD2CCF}"/>
    <cellStyle name="Comma 10 2" xfId="497" xr:uid="{A18170A9-1C3A-49C7-B542-F48B26996462}"/>
    <cellStyle name="Comma 10 2 2" xfId="498" xr:uid="{739DCD68-C055-43AA-AE05-119D77E58A7C}"/>
    <cellStyle name="Comma 10 2 3" xfId="1268" xr:uid="{C3AFE389-4BA0-44A6-A154-7625F111A037}"/>
    <cellStyle name="Comma 10 2 4" xfId="1398" xr:uid="{F5280D6A-EFE6-4098-8DE2-12BD796731BC}"/>
    <cellStyle name="Comma 10 3" xfId="499" xr:uid="{67B5C560-A680-4863-879A-CA765D018437}"/>
    <cellStyle name="Comma 10 4" xfId="500" xr:uid="{9E8D6C57-109D-4BAE-A1A9-4415E231986C}"/>
    <cellStyle name="Comma 10_IPWL conv costs Oct 09" xfId="501" xr:uid="{0BBC731A-6E0B-4D4B-B9B8-43A69542F13D}"/>
    <cellStyle name="Comma 11" xfId="502" xr:uid="{89687FEF-E6CD-46A5-B209-5B9BC9062844}"/>
    <cellStyle name="Comma 11 2" xfId="503" xr:uid="{D95472B5-BD1E-44C7-ACD6-ED76622CE53D}"/>
    <cellStyle name="Comma 12" xfId="504" xr:uid="{E186ED49-3601-496E-9F0C-5D29DBB9F549}"/>
    <cellStyle name="Comma 12 2" xfId="505" xr:uid="{F057EC58-5735-465B-9FBA-99C17D11BCCC}"/>
    <cellStyle name="Comma 12 3" xfId="1399" xr:uid="{8E10F1CA-CCB5-4CAF-8CE4-4E07CE45E726}"/>
    <cellStyle name="Comma 13" xfId="506" xr:uid="{DF0A000A-04D4-406A-9BF6-A9A2D0914DBF}"/>
    <cellStyle name="Comma 13 2" xfId="1191" xr:uid="{2955EA70-5526-4E8F-B0E3-89A6A6562B2A}"/>
    <cellStyle name="Comma 13 3" xfId="1400" xr:uid="{3F2F4CF6-233F-4FBB-9710-D1B54E9A5417}"/>
    <cellStyle name="Comma 14" xfId="507" xr:uid="{CF5A4D14-9526-4F38-93C5-DE7EFDB0FA48}"/>
    <cellStyle name="Comma 14 2" xfId="1192" xr:uid="{2C59524A-2AF9-4F6F-BC1B-210128185192}"/>
    <cellStyle name="Comma 14 2 2" xfId="1270" xr:uid="{6E733C75-4420-4177-88BB-7135EFC4227D}"/>
    <cellStyle name="Comma 14 3" xfId="1243" xr:uid="{5949969E-2540-4D68-8E8F-C3123A8018A0}"/>
    <cellStyle name="Comma 14 4" xfId="1340" xr:uid="{AB3D128F-0E26-4422-9E3E-A8AD04D764D2}"/>
    <cellStyle name="Comma 15" xfId="508" xr:uid="{17560834-B4E6-4302-88C6-FCDF6E94F627}"/>
    <cellStyle name="Comma 15 2" xfId="1193" xr:uid="{02C7FB0B-9ECB-4D27-BDB4-F77341337D3B}"/>
    <cellStyle name="Comma 15 3" xfId="1244" xr:uid="{9FD25D3C-8264-40E3-87EF-364392CD5ECD}"/>
    <cellStyle name="Comma 15 4" xfId="1401" xr:uid="{CF3352D2-2E7F-4DFF-B7EA-318640B61715}"/>
    <cellStyle name="Comma 15 5" xfId="1496" xr:uid="{0BEA1A46-3721-41F5-9480-688731E2F73C}"/>
    <cellStyle name="Comma 16" xfId="509" xr:uid="{E20F2159-C31B-4B07-B558-ACCC41566532}"/>
    <cellStyle name="Comma 16 2" xfId="510" xr:uid="{8CE0F2AE-9E08-4AE3-87D8-927AAF1E2D37}"/>
    <cellStyle name="Comma 16 2 2" xfId="1286" xr:uid="{5C489969-BAEC-406D-B0F5-3D12DA308FA6}"/>
    <cellStyle name="Comma 17" xfId="511" xr:uid="{5876DAF5-3457-4CE0-845C-5350DC63A360}"/>
    <cellStyle name="Comma 17 2" xfId="1402" xr:uid="{91393940-0D0F-4488-AD42-264510D0DDF1}"/>
    <cellStyle name="Comma 18" xfId="512" xr:uid="{D4B1B45F-41DF-406F-B294-5812CD5D8648}"/>
    <cellStyle name="Comma 18 2" xfId="1194" xr:uid="{C6B70BE8-86AE-4E38-B8FC-71D89C31CDF8}"/>
    <cellStyle name="Comma 18 2 2" xfId="1319" xr:uid="{966606E0-133F-4508-9111-6ABE8D4D1C75}"/>
    <cellStyle name="Comma 18 3" xfId="1245" xr:uid="{2B6D888D-ADDB-4A7C-9D34-8B492DDB5646}"/>
    <cellStyle name="Comma 18 4" xfId="1403" xr:uid="{616B5E7B-5709-48AA-9344-3ACFA938684A}"/>
    <cellStyle name="Comma 18 5" xfId="1497" xr:uid="{CB83D2D4-A072-4364-9A8E-F2676761748D}"/>
    <cellStyle name="Comma 19" xfId="513" xr:uid="{424D79A6-45B9-4313-88DC-69ACBF05D433}"/>
    <cellStyle name="Comma 19 2" xfId="1195" xr:uid="{DC96AA0E-4BAF-4CEE-BD00-6B8770D4CCEF}"/>
    <cellStyle name="Comma 19 2 2" xfId="1271" xr:uid="{6CEF6927-57AD-46CD-9A70-B5FCA5E9EC4C}"/>
    <cellStyle name="Comma 19 3" xfId="1246" xr:uid="{8DF92D4B-221E-4353-BFAC-19DCD4534DCD}"/>
    <cellStyle name="Comma 2" xfId="2" xr:uid="{00000000-0005-0000-0000-000001000000}"/>
    <cellStyle name="Comma 2 1" xfId="514" xr:uid="{177A8290-3F36-4810-B800-0DE83C489B4B}"/>
    <cellStyle name="Comma 2 2" xfId="515" xr:uid="{126B13AE-2623-40A3-A556-2AAB557C0DE0}"/>
    <cellStyle name="Comma 2 2 2" xfId="516" xr:uid="{336F1DED-724D-412F-A7AE-BA7DE36B8F58}"/>
    <cellStyle name="Comma 2 2 2 2" xfId="1405" xr:uid="{028662D6-0103-488D-B00A-48BC3D2DE6BD}"/>
    <cellStyle name="Comma 2 2 3" xfId="517" xr:uid="{66AAE636-26D6-4D1F-B3F6-9346CCA19436}"/>
    <cellStyle name="Comma 2 2 4" xfId="518" xr:uid="{C7D7C6FB-F2DE-43A8-B4F1-993F6AA6FB7C}"/>
    <cellStyle name="Comma 2 2 5" xfId="519" xr:uid="{82C71FCA-FC23-4CCF-B8D1-3B1A7A58FB18}"/>
    <cellStyle name="Comma 2 2 6" xfId="1404" xr:uid="{10EEC6ED-38DB-41A6-9463-9C5118AF4FC0}"/>
    <cellStyle name="Comma 2 2_03_Mar 10 RM_RM Others_revised" xfId="520" xr:uid="{7848B145-E94A-4220-8435-74BB43838709}"/>
    <cellStyle name="Comma 2 3" xfId="521" xr:uid="{70D83908-25D8-4025-B5CE-84D61C581ACC}"/>
    <cellStyle name="Comma 2 3 2" xfId="1406" xr:uid="{311F17E1-6A2B-4A14-AC23-6FE4E25236D1}"/>
    <cellStyle name="Comma 2 4" xfId="522" xr:uid="{B41B37E5-2B03-4BE8-B14D-98F3D4668AA4}"/>
    <cellStyle name="Comma 2 5" xfId="523" xr:uid="{9BCE5DE6-6B38-47B6-A927-3AE81A2CD9AD}"/>
    <cellStyle name="Comma 2 6" xfId="524" xr:uid="{017F4557-391F-4602-AC1A-CF279DF29B7F}"/>
    <cellStyle name="Comma 2 7" xfId="525" xr:uid="{4B2D65DA-C3EE-44B8-AEF0-803F8861B44A}"/>
    <cellStyle name="Comma 2 7 2" xfId="1196" xr:uid="{237360C0-A502-41E0-9EC4-0094455456DC}"/>
    <cellStyle name="Comma 2 7 3" xfId="1498" xr:uid="{F6ADBF29-B416-4366-8F59-4B171EAC2F16}"/>
    <cellStyle name="Comma 2 8" xfId="1228" xr:uid="{F7559B6E-E472-447A-B67E-61FCF528DC7F}"/>
    <cellStyle name="Comma 2_03_Mar 10 RM_RM Others_revised" xfId="526" xr:uid="{DC6282D2-937A-450E-9728-78AA1894144A}"/>
    <cellStyle name="Comma 20" xfId="527" xr:uid="{87A6A73C-62AE-4DD6-9EE4-0FBC3020A819}"/>
    <cellStyle name="Comma 20 2" xfId="1254" xr:uid="{DF32E858-65A7-40E7-8D2D-705B93E53E1D}"/>
    <cellStyle name="Comma 21" xfId="528" xr:uid="{25DFF025-0596-4923-BE09-21D39BD32F0B}"/>
    <cellStyle name="Comma 21 2" xfId="1327" xr:uid="{30A5B02E-7110-4236-9251-FAB2684FB492}"/>
    <cellStyle name="Comma 21 3" xfId="1258" xr:uid="{BE76537B-8162-4D69-8737-C338F63FA78C}"/>
    <cellStyle name="Comma 22" xfId="529" xr:uid="{B3C992B4-AA71-4A37-8EAE-419E993985CD}"/>
    <cellStyle name="Comma 22 2" xfId="1329" xr:uid="{611F6046-40FC-47A7-B375-2462CD88B876}"/>
    <cellStyle name="Comma 22 3" xfId="1260" xr:uid="{8423E153-06CF-48DE-B2C6-9FD6DC03D785}"/>
    <cellStyle name="Comma 23" xfId="530" xr:uid="{CB866A28-3D72-4AD3-A21D-3F3BA14A902E}"/>
    <cellStyle name="Comma 23 2" xfId="1331" xr:uid="{8ED20AEA-72C4-4D19-8AE3-51B9A9B8C48F}"/>
    <cellStyle name="Comma 23 3" xfId="1262" xr:uid="{3A6017F6-1AD8-4934-A667-C85A1BAF6FEF}"/>
    <cellStyle name="Comma 24" xfId="531" xr:uid="{49FE229C-0D66-4968-8A4D-94F8EE30FA03}"/>
    <cellStyle name="Comma 24 2" xfId="1333" xr:uid="{012973B6-9F47-4DD4-BF9A-286B5092489B}"/>
    <cellStyle name="Comma 24 3" xfId="1264" xr:uid="{D9B15F85-FA64-45B6-AB09-6B5BA658508B}"/>
    <cellStyle name="Comma 25" xfId="532" xr:uid="{B469F97E-1191-4647-9AE4-F5339309991D}"/>
    <cellStyle name="Comma 25 2" xfId="1267" xr:uid="{24659F1A-CCC3-41F0-80FE-A3183D6BFFB3}"/>
    <cellStyle name="Comma 26" xfId="533" xr:uid="{D37E8EBF-7CBC-4446-AF85-708A16C340F5}"/>
    <cellStyle name="Comma 26 2" xfId="1284" xr:uid="{1B090F4E-028B-4151-A08E-B39F981E23FC}"/>
    <cellStyle name="Comma 27" xfId="534" xr:uid="{A90CDEE1-7E4A-4DA0-B6ED-CB412B3FEA79}"/>
    <cellStyle name="Comma 27 2" xfId="1306" xr:uid="{CBF25B0C-2793-4A26-B7E9-7BB56E361813}"/>
    <cellStyle name="Comma 28" xfId="3" xr:uid="{00000000-0005-0000-0000-000002000000}"/>
    <cellStyle name="Comma 28 2" xfId="1310" xr:uid="{4BFD153E-B047-4158-B449-71D9597D37A5}"/>
    <cellStyle name="Comma 29" xfId="535" xr:uid="{2C85AEB0-CFDB-4F14-B20E-D0A7AF7F18E8}"/>
    <cellStyle name="Comma 29 2" xfId="1197" xr:uid="{1472273B-F21D-4E42-BE13-894D40120EA9}"/>
    <cellStyle name="Comma 29 3" xfId="1281" xr:uid="{FDEE0647-34D6-47BD-892B-F2F959B430BE}"/>
    <cellStyle name="Comma 29 4" xfId="1407" xr:uid="{9AE9C95B-9543-475B-8FDC-7CE0428692D9}"/>
    <cellStyle name="Comma 29 5" xfId="1499" xr:uid="{6BEAB23A-28EB-4BEC-88C1-34F11DD7BB98}"/>
    <cellStyle name="Comma 3" xfId="536" xr:uid="{D6FAF796-BD90-4C29-8C5E-46EE70069E60}"/>
    <cellStyle name="Comma 3 10" xfId="1500" xr:uid="{BD522193-AD95-4F64-94FD-E8A32A35B5DC}"/>
    <cellStyle name="Comma 3 2" xfId="537" xr:uid="{8B341DFD-58B9-4C99-815E-B44F45677096}"/>
    <cellStyle name="Comma 3 2 2" xfId="538" xr:uid="{0B85A186-B4D1-471D-A04F-59A1F8F507A3}"/>
    <cellStyle name="Comma 3 2 3" xfId="1199" xr:uid="{160AE902-AB01-4C31-B321-E7EC8E9FCFB4}"/>
    <cellStyle name="Comma 3 2 4" xfId="1230" xr:uid="{E9FDDC2D-C97A-4447-B57D-568345C5F4BE}"/>
    <cellStyle name="Comma 3 2 5" xfId="1501" xr:uid="{965170D0-B7F6-4257-BD33-EE59AFAF7852}"/>
    <cellStyle name="Comma 3 2_03_Mar 10 RM_RM Others_revised" xfId="539" xr:uid="{94567711-ECC3-49A5-BC98-D26FCE4B9B6F}"/>
    <cellStyle name="Comma 3 3" xfId="540" xr:uid="{1642FC19-FE07-4A91-8F09-634F5B219905}"/>
    <cellStyle name="Comma 3 3 2" xfId="1272" xr:uid="{C014B99B-2B32-4604-917C-DA337C2EAEFE}"/>
    <cellStyle name="Comma 3 4" xfId="1198" xr:uid="{E6D54B6F-9C5D-459E-899A-99384FBF85EB}"/>
    <cellStyle name="Comma 3 5" xfId="1208" xr:uid="{880D2447-76AA-49DA-A32F-861B57894C4C}"/>
    <cellStyle name="Comma 3 6" xfId="1229" xr:uid="{C3FB7A5F-30A1-44F3-A87B-ADE3704FA6F0}"/>
    <cellStyle name="Comma 3 7" xfId="1338" xr:uid="{6C64C934-FEF4-4B95-9321-0AB89384F4DD}"/>
    <cellStyle name="Comma 3 8" xfId="1484" xr:uid="{93BDF29E-F893-4CB1-8646-D9C5136DAD21}"/>
    <cellStyle name="Comma 3 9" xfId="1490" xr:uid="{1D52E593-7DA0-46BF-AA73-1B6F74F10F5C}"/>
    <cellStyle name="Comma 3_03_Mar 10 RM_RM Others_revised" xfId="541" xr:uid="{FB67CE97-673D-4A65-9EBC-12CBDC6AAE40}"/>
    <cellStyle name="Comma 30" xfId="542" xr:uid="{E109AC59-309A-4BAE-B3AE-789FA6B9F8A2}"/>
    <cellStyle name="Comma 30 2" xfId="1200" xr:uid="{DF8C97A7-AC10-48B7-AC57-75955D3F2847}"/>
    <cellStyle name="Comma 30 3" xfId="1296" xr:uid="{303F951C-4506-4BDF-A79A-05A5A33D36BE}"/>
    <cellStyle name="Comma 30 4" xfId="1408" xr:uid="{C08603FE-E851-4272-B9A4-CA30EB85AC06}"/>
    <cellStyle name="Comma 30 5" xfId="1502" xr:uid="{6FB32231-E5EB-4EA2-80A7-29D8B8E795B7}"/>
    <cellStyle name="Comma 31" xfId="543" xr:uid="{C156BA68-DBB0-40A1-A49A-09222D7B7DB7}"/>
    <cellStyle name="Comma 31 2" xfId="1201" xr:uid="{6D691D42-F188-45E2-9DEF-82900246F2F2}"/>
    <cellStyle name="Comma 31 3" xfId="1299" xr:uid="{B21B008E-FC90-4066-98B3-A7E1E2387B05}"/>
    <cellStyle name="Comma 31 4" xfId="1409" xr:uid="{0EF846D2-C69E-4DD8-873D-94987B868D9D}"/>
    <cellStyle name="Comma 31 5" xfId="1503" xr:uid="{7390BC02-87D3-4AB8-BA1B-F8810E095BE0}"/>
    <cellStyle name="Comma 32" xfId="544" xr:uid="{52A7254E-9FEE-4B35-AD67-79B4F8068352}"/>
    <cellStyle name="Comma 32 2" xfId="1202" xr:uid="{61F50EDC-4609-44B1-961F-5DD8FDC934DA}"/>
    <cellStyle name="Comma 32 3" xfId="1303" xr:uid="{29F1063B-3DAC-48F3-BE1D-D1D9C903E959}"/>
    <cellStyle name="Comma 32 4" xfId="1410" xr:uid="{0AE36269-02FB-4921-97B9-40AC4EE46227}"/>
    <cellStyle name="Comma 32 5" xfId="1504" xr:uid="{6ADDBD3E-850E-4D01-9962-F38834120FE7}"/>
    <cellStyle name="Comma 33" xfId="545" xr:uid="{83BFCCBC-FADE-4930-83E3-57337F2EA378}"/>
    <cellStyle name="Comma 33 2" xfId="1290" xr:uid="{086BA4DA-D211-4589-8C52-7E9B9C403EB5}"/>
    <cellStyle name="Comma 34" xfId="546" xr:uid="{8914AD3F-B947-4CE6-AC25-E5EDDFB0CACE}"/>
    <cellStyle name="Comma 34 2" xfId="1203" xr:uid="{D9D9630B-51EB-4FFD-A29A-028D71ECCABC}"/>
    <cellStyle name="Comma 34 3" xfId="1293" xr:uid="{C1FF09AB-41F4-4092-BE1B-8E9A9B45F5F6}"/>
    <cellStyle name="Comma 34 4" xfId="1505" xr:uid="{428998A7-4501-4B9C-A616-EBC99EC86AD7}"/>
    <cellStyle name="Comma 35" xfId="547" xr:uid="{FD28D8A6-63B4-4A0E-A0CE-A6BD70C55175}"/>
    <cellStyle name="Comma 35 2" xfId="1317" xr:uid="{941002CE-02F1-4712-8BC1-EC0047A2E612}"/>
    <cellStyle name="Comma 35 3" xfId="1520" xr:uid="{00B9EC60-FEC8-456D-930C-809D9D7D0E64}"/>
    <cellStyle name="Comma 36" xfId="1174" xr:uid="{7C835C8A-0846-4A18-9B78-8A608274C91B}"/>
    <cellStyle name="Comma 36 2" xfId="1324" xr:uid="{F8DEB037-3A1D-45D3-9616-2A3D1EB1DB38}"/>
    <cellStyle name="Comma 37" xfId="1224" xr:uid="{BE25FD99-C6E0-452A-BFF4-3B4488A6E2E7}"/>
    <cellStyle name="Comma 37 2" xfId="1320" xr:uid="{6FCEFCB1-EFD7-4E67-BA7C-E70D83122493}"/>
    <cellStyle name="Comma 38" xfId="1227" xr:uid="{C7E8D6B3-6D02-40FB-A26C-1C63484DCC94}"/>
    <cellStyle name="Comma 39" xfId="1336" xr:uid="{CD402CFB-55A0-4DD6-B718-3EFA45D7DCEF}"/>
    <cellStyle name="Comma 4" xfId="548" xr:uid="{8FCE801B-5498-40A5-9BC3-367E5808A185}"/>
    <cellStyle name="Comma 4 2" xfId="549" xr:uid="{EB0647F1-11D6-4B8E-9B93-ECD41FF4504B}"/>
    <cellStyle name="Comma 4 2 2" xfId="1285" xr:uid="{E3232DFA-4E94-4C54-AE70-7EE38C03EA10}"/>
    <cellStyle name="Comma 4 2 3" xfId="1412" xr:uid="{D794D0DF-1FDE-4286-8D11-EB154235F812}"/>
    <cellStyle name="Comma 4 3" xfId="1231" xr:uid="{416A2768-EE43-49AC-805F-35C9D1BAB70E}"/>
    <cellStyle name="Comma 4 4" xfId="1411" xr:uid="{1225C5F5-20EF-4171-B7D4-AF82232B68E3}"/>
    <cellStyle name="Comma 4_Consolidated Format IPLIPI Aug'09" xfId="550" xr:uid="{7B1D1FB8-0A8F-4EA2-B03B-842E453D942F}"/>
    <cellStyle name="Comma 40" xfId="1486" xr:uid="{A8BF446E-AF09-4781-A161-AF92ADE3A9E3}"/>
    <cellStyle name="Comma 41" xfId="1492" xr:uid="{9CD6A3A4-7A5A-42E0-BC01-D3F51DFEAB3D}"/>
    <cellStyle name="Comma 42" xfId="1494" xr:uid="{8F6A38FC-3ECE-4222-ABCE-D9574A7DD730}"/>
    <cellStyle name="Comma 5" xfId="551" xr:uid="{A36929C5-2103-44A8-9F1E-934DDCF0E6F8}"/>
    <cellStyle name="Comma 5 2" xfId="552" xr:uid="{3C488F3B-5547-47FD-BCA5-D6A45FF88A53}"/>
    <cellStyle name="Comma 5 2 2" xfId="1204" xr:uid="{E9842BDB-4F14-4E19-8E74-2F339216BE59}"/>
    <cellStyle name="Comma 5 3" xfId="553" xr:uid="{F10A4FFD-FFA6-4180-BF18-C6BD54B7F15E}"/>
    <cellStyle name="Comma 5 3 2" xfId="1205" xr:uid="{5E940967-9FF4-46A8-B65F-58E3F95B86EF}"/>
    <cellStyle name="Comma 5 3 3" xfId="1312" xr:uid="{0994BD73-6C6E-4659-855D-381A10742CA5}"/>
    <cellStyle name="Comma 5 3 4" xfId="1506" xr:uid="{9E4AC227-3284-4B6E-A21A-83C7B308B59E}"/>
    <cellStyle name="Comma 5 4" xfId="1238" xr:uid="{C91EBCDE-24D6-409C-A5F6-2B6478C4C4DE}"/>
    <cellStyle name="Comma 5 5" xfId="1413" xr:uid="{D0938E86-D339-478C-BD3A-6916D6CCA302}"/>
    <cellStyle name="Comma 5_Kate-TC '09" xfId="554" xr:uid="{C2744643-A941-40EC-A004-00E100848265}"/>
    <cellStyle name="Comma 6" xfId="555" xr:uid="{B2F59E61-1CDC-4D87-9241-2E26EE6326F9}"/>
    <cellStyle name="Comma 6 2" xfId="556" xr:uid="{EA1D9406-D24B-44BF-9EA3-D2EE5ED9571A}"/>
    <cellStyle name="Comma 6 2 2" xfId="1318" xr:uid="{83CD8D03-69F6-401E-B45B-4EEEF020109B}"/>
    <cellStyle name="Comma 6 3" xfId="1240" xr:uid="{AE7E383E-3EDA-4709-A1EA-0C56E9BC4AAE}"/>
    <cellStyle name="Comma 6_CF 2010 with links IN USD avg rate" xfId="557" xr:uid="{E52BAA5D-68E2-4E76-BCC7-DE87315D4160}"/>
    <cellStyle name="Comma 7" xfId="558" xr:uid="{E22BC052-65F7-45D2-854A-ED48EE885703}"/>
    <cellStyle name="Comma 7 2" xfId="559" xr:uid="{9831E77B-7EE9-4D08-BBA1-46D193AFA65D}"/>
    <cellStyle name="Comma 7 3" xfId="1414" xr:uid="{17B0355A-AADC-4ED2-A237-D27892F91ABB}"/>
    <cellStyle name="Comma 7_03_Mar 10 RM_RM Others_revised" xfId="560" xr:uid="{8BAC27F9-D549-4880-8F7D-C1004E6BF387}"/>
    <cellStyle name="Comma 8" xfId="561" xr:uid="{FF0AE7A4-0BBA-4EDC-9F7B-F2FA2013772A}"/>
    <cellStyle name="Comma 8 2" xfId="562" xr:uid="{1CC344F0-B005-4D4B-8B7E-2BF5897B60FE}"/>
    <cellStyle name="Comma 8 3" xfId="1415" xr:uid="{A424E251-2391-414E-A467-185C6E9BE5A3}"/>
    <cellStyle name="Comma 9" xfId="563" xr:uid="{398D695C-3A7A-486A-A777-1AB24FD8AD2A}"/>
    <cellStyle name="Comma 9 2" xfId="564" xr:uid="{A97B04CA-87FE-44E1-AA7C-D8385B7E0923}"/>
    <cellStyle name="Comma 9 3" xfId="1416" xr:uid="{A9B8A358-6731-41FF-ADE7-29CE0B061EFE}"/>
    <cellStyle name="comma zerodec" xfId="565" xr:uid="{5B8277CC-09D5-45C7-BA06-E0E60453E5B0}"/>
    <cellStyle name="comma zerodec 2" xfId="1247" xr:uid="{E74CF244-92BC-43FA-A2DD-9184EEFBDAE5}"/>
    <cellStyle name="comma zerodec 3" xfId="1417" xr:uid="{3834C004-A54E-4467-AED1-3C247A296ED8}"/>
    <cellStyle name="Comma0" xfId="566" xr:uid="{B3DD7569-90AB-48D8-B37C-A56C6A4A68B0}"/>
    <cellStyle name="Comma0 2" xfId="1418" xr:uid="{2E90C5BD-9BEA-4377-A32A-FC305A156583}"/>
    <cellStyle name="Controlecel" xfId="567" xr:uid="{944D32F3-F1A4-4630-BA49-9B61D927D017}"/>
    <cellStyle name="Copied" xfId="568" xr:uid="{A287A176-21D6-4ECC-BA3A-965FBF75A4D8}"/>
    <cellStyle name="Cover Date" xfId="569" xr:uid="{A1D3F493-69D8-44A6-9111-F257E64754C2}"/>
    <cellStyle name="Cover Subtitle" xfId="570" xr:uid="{94D552F9-48C4-4FC2-9CCD-ACA76D926588}"/>
    <cellStyle name="Cover Title" xfId="571" xr:uid="{24826B2E-F616-4324-BDFB-FA1C898F1D59}"/>
    <cellStyle name="Credit" xfId="572" xr:uid="{B1BCAD8D-2844-40EB-8985-39419E9D4325}"/>
    <cellStyle name="Curren - Style3" xfId="573" xr:uid="{5A0AAD26-4EFC-4B12-9325-193E455AB57E}"/>
    <cellStyle name="Curren - Style4" xfId="574" xr:uid="{3F05D052-8F9A-4556-BD28-77268A2228D1}"/>
    <cellStyle name="Currency [0]b" xfId="575" xr:uid="{218C9D2D-2A92-4136-8DD3-ACB643234738}"/>
    <cellStyle name="Currency [00]" xfId="576" xr:uid="{0F9AB49A-2AD3-49AB-876F-B0C562C335D0}"/>
    <cellStyle name="Currency [00] 2" xfId="1419" xr:uid="{D4221D50-71E8-4533-820D-82EBBC274B53}"/>
    <cellStyle name="Currency _x001b_0]_laroux_MATERAL2_REINT98" xfId="577" xr:uid="{4F24909A-DB3F-45BE-80CC-51B385CF6C3A}"/>
    <cellStyle name="Currency 2" xfId="578" xr:uid="{6791C825-B4FA-4418-A847-27653F2BD598}"/>
    <cellStyle name="Currency 3" xfId="1222" xr:uid="{85C40C5E-D30C-4E7A-8A18-DB03A8A58589}"/>
    <cellStyle name="currency(2)" xfId="579" xr:uid="{F00D43D5-37A7-43E6-938D-3E7A8308E0FA}"/>
    <cellStyle name="currency(2) 2" xfId="1206" xr:uid="{CD5D56E8-D101-49A0-9241-22CE24E5CA6B}"/>
    <cellStyle name="Currency0" xfId="580" xr:uid="{1919530F-1DFA-41D9-B4D7-26C307DEE4C1}"/>
    <cellStyle name="Currency0 2" xfId="1420" xr:uid="{E18B3713-AF0E-4B35-A191-7D6C6FA7D55A}"/>
    <cellStyle name="Currency1" xfId="581" xr:uid="{96635925-FC4D-418B-8041-93E459B52028}"/>
    <cellStyle name="Currency1 2" xfId="1248" xr:uid="{695A9D03-97E7-44C7-8794-677D8C2133E5}"/>
    <cellStyle name="Currency1 3" xfId="1421" xr:uid="{35AD1957-8614-4750-890D-D62D4652959A}"/>
    <cellStyle name="Currency2" xfId="582" xr:uid="{79587948-AE01-4523-9B71-57929619443D}"/>
    <cellStyle name="Currency2 2" xfId="1207" xr:uid="{8D4114FB-BF9F-4366-8DE4-9186C68D2677}"/>
    <cellStyle name="Currency2 3" xfId="1422" xr:uid="{7AF4BE08-FA7B-4A92-8ADA-5900876247BD}"/>
    <cellStyle name="Custom - Style8" xfId="583" xr:uid="{6D834C00-248A-409E-9730-8CDA1A80B665}"/>
    <cellStyle name="Dan" xfId="584" xr:uid="{5E99B74A-7116-49DC-9BFB-1868BBF4FC81}"/>
    <cellStyle name="Data   - Style2" xfId="585" xr:uid="{1C073FE6-EF29-46FD-947E-9525CD68F6B0}"/>
    <cellStyle name="DataPilot Category" xfId="586" xr:uid="{24C41EEA-E352-4CD0-B975-8288A2D43C58}"/>
    <cellStyle name="DataPilot Corner" xfId="587" xr:uid="{4BDF943B-DE76-44CE-98A3-FA558C7FA1A7}"/>
    <cellStyle name="DataPilot Field" xfId="588" xr:uid="{2835AEE3-E4A8-4FEB-BE36-C2984BAF955A}"/>
    <cellStyle name="DataPilot Result" xfId="589" xr:uid="{E1A48DEB-6C6D-44E5-9CE4-6FE76170B05E}"/>
    <cellStyle name="DataPilot Title" xfId="590" xr:uid="{600A9B67-2C8D-4589-A873-9834E992AD67}"/>
    <cellStyle name="DataPilot Value" xfId="591" xr:uid="{89CD7467-1E01-489F-9C9F-83C20AFAE5A7}"/>
    <cellStyle name="Date" xfId="592" xr:uid="{15D5182D-FB4E-4EE3-B70C-3160DF5C6B41}"/>
    <cellStyle name="Date 2" xfId="1423" xr:uid="{B23A688B-FE85-4CDB-8837-C0B2D9514F6B}"/>
    <cellStyle name="Date Short" xfId="593" xr:uid="{DF1ECE36-C6A1-49DC-BCD6-4A9C51E33872}"/>
    <cellStyle name="Date_7-291-Cost Calculation_วรรณ" xfId="594" xr:uid="{B2F699F1-C835-4643-8335-125F2DC2660E}"/>
    <cellStyle name="Debit" xfId="595" xr:uid="{E4EAB4BD-EE72-4AF4-BBD6-D228AC3BDEE3}"/>
    <cellStyle name="Define your own named style" xfId="596" xr:uid="{D4F2A80B-168C-467C-82A1-693A501FF90E}"/>
    <cellStyle name="DELTA" xfId="597" xr:uid="{0F055776-D341-4684-B904-ED772008F54C}"/>
    <cellStyle name="Dezimal [0]_35ERI8T2gbIEMixb4v26icuOo" xfId="598" xr:uid="{01050BD1-B721-4E91-81C5-3115600B71A8}"/>
    <cellStyle name="Dezimal_35ERI8T2gbIEMixb4v26icuOo" xfId="599" xr:uid="{97DBB345-E7E1-42F6-BD22-AEB5C2AAC37A}"/>
    <cellStyle name="Dollar (zero dec)" xfId="600" xr:uid="{6ABE6599-B04D-45F2-B01F-A75103336830}"/>
    <cellStyle name="Dollar (zero dec) 2" xfId="1249" xr:uid="{0CCCF0EF-B8F6-4B60-A696-915EADD38BFE}"/>
    <cellStyle name="Dollar (zero dec) 3" xfId="1424" xr:uid="{D3F209FE-9BC5-4644-9087-B2ED2B7CF9C5}"/>
    <cellStyle name="Draw lines around data in range" xfId="601" xr:uid="{AC6A7D38-41DF-4C3D-AC13-A7E68A8F1A0D}"/>
    <cellStyle name="Draw shadow and lines within range" xfId="602" xr:uid="{C59258F1-F76A-47C0-B0B3-3AC068A20A08}"/>
    <cellStyle name="E&amp;Y House" xfId="603" xr:uid="{5500DAC2-E026-4AEB-953F-EDD8FFE64602}"/>
    <cellStyle name="Enlarge title text, yellow on blue" xfId="604" xr:uid="{237C2024-5825-4AD1-8AAB-FC09441FDD21}"/>
    <cellStyle name="Enter Currency (0)" xfId="605" xr:uid="{1AE9EE8E-72E0-49C4-9765-AF1A7245241F}"/>
    <cellStyle name="Enter Currency (0) 2" xfId="1425" xr:uid="{A116D96D-FA27-448F-AF64-94311B00BCEC}"/>
    <cellStyle name="Enter Currency (2)" xfId="606" xr:uid="{065A8FF6-DC9B-41C7-AC2F-A8042B091FEA}"/>
    <cellStyle name="Enter Currency (2) 2" xfId="1426" xr:uid="{2A990C40-C978-4679-B597-D09BBCB72B8A}"/>
    <cellStyle name="Enter Units (0)" xfId="607" xr:uid="{4FE920E9-676E-4500-8424-7D648354A62D}"/>
    <cellStyle name="Enter Units (0) 2" xfId="1427" xr:uid="{01B933DD-8158-4828-AAC3-31CE5A00EBEF}"/>
    <cellStyle name="Enter Units (1)" xfId="608" xr:uid="{CCF84DE3-2BD4-423E-92C8-540159184ACD}"/>
    <cellStyle name="Enter Units (1) 2" xfId="1428" xr:uid="{B9960E9D-745A-42F2-8AB5-7FFCD8AFF7A0}"/>
    <cellStyle name="Enter Units (2)" xfId="609" xr:uid="{0271C6B8-7B05-40CC-8061-623033B0D988}"/>
    <cellStyle name="Enter Units (2) 2" xfId="1429" xr:uid="{A1993656-08F0-4841-80BF-8C91BA99BC52}"/>
    <cellStyle name="Entered" xfId="610" xr:uid="{1CB185D0-0EC0-4A4E-A5B9-5E41BA02BC17}"/>
    <cellStyle name="Euro" xfId="611" xr:uid="{ABC06F62-245A-4377-AA83-0A9F1F64BA49}"/>
    <cellStyle name="Euro 2" xfId="1430" xr:uid="{1BD3D379-8472-4825-A473-6532C9471668}"/>
    <cellStyle name="Excel.Chart" xfId="612" xr:uid="{3ABAEE45-3BFA-4AA5-8BDF-4D99027FF6D5}"/>
    <cellStyle name="Excel_BuiltIn_Comma 1" xfId="613" xr:uid="{E88C8933-51FF-4612-8151-103978A11893}"/>
    <cellStyle name="Explanatory Text 1" xfId="615" xr:uid="{16890909-0664-4CB0-BC84-DC29C5655B31}"/>
    <cellStyle name="Explanatory Text 2" xfId="616" xr:uid="{66A7A2D5-6EB1-4B25-9D68-1A2621028010}"/>
    <cellStyle name="Explanatory Text 2 2" xfId="1431" xr:uid="{1F65D64E-7ACE-4B11-8AB1-7758B29937E4}"/>
    <cellStyle name="Explanatory Text 3" xfId="617" xr:uid="{E0518DD3-F9E6-46A9-898C-9FCD70A1F837}"/>
    <cellStyle name="Explanatory Text 4" xfId="618" xr:uid="{4073CF44-1149-4FCB-A88A-17AAED173FAC}"/>
    <cellStyle name="Explanatory Text 5" xfId="614" xr:uid="{1D0E4B45-00B8-4564-8381-3AF4E686C3CD}"/>
    <cellStyle name="F2" xfId="619" xr:uid="{74DEAA21-6F54-409C-9723-CCF9DA1111ED}"/>
    <cellStyle name="F3" xfId="620" xr:uid="{1DC5229A-0538-454A-9B6D-FD72715F94D2}"/>
    <cellStyle name="F4" xfId="621" xr:uid="{D8D28020-AD13-4AFB-B449-A9823F0F07BE}"/>
    <cellStyle name="F5" xfId="622" xr:uid="{B05C1F5A-A696-412A-8486-EB93EBB018BC}"/>
    <cellStyle name="F6" xfId="623" xr:uid="{C85E1F0D-44F4-4C9A-BE89-DC9625A542CE}"/>
    <cellStyle name="F7" xfId="624" xr:uid="{AEB2AB55-DA73-42D0-8A8E-35BB3A5D9A0B}"/>
    <cellStyle name="F8" xfId="625" xr:uid="{344A6A16-CA69-4F0F-9CFF-B35EAD9FC329}"/>
    <cellStyle name="Fixed" xfId="626" xr:uid="{A8691F75-C9E4-4900-AE6A-A50482AB1691}"/>
    <cellStyle name="Fixed 2" xfId="1432" xr:uid="{892AC01F-BEFE-47B9-AD61-1ED9FD9F0485}"/>
    <cellStyle name="Footer SBILogo1" xfId="627" xr:uid="{E82E949F-3C9A-426B-BA59-222287B0CFB7}"/>
    <cellStyle name="Footer SBILogo2" xfId="628" xr:uid="{170AB3DE-FB3E-4F20-B4F1-F2FF20FC5AAC}"/>
    <cellStyle name="Footnote" xfId="629" xr:uid="{DD878C69-5B04-4179-B7CA-2E132F3CB55B}"/>
    <cellStyle name="Footnote Reference" xfId="630" xr:uid="{8CC8E335-402A-40DE-9919-B59FE040F527}"/>
    <cellStyle name="Footnote_Cost of Sales" xfId="631" xr:uid="{3ECFF965-2902-4476-8823-6AE7FEE08CC0}"/>
    <cellStyle name="Format a column of totals" xfId="632" xr:uid="{803885C2-98F3-48BE-864A-3CBB5E040EC2}"/>
    <cellStyle name="Format a row of totals" xfId="633" xr:uid="{B8D308EE-A8CC-406A-8372-878A62D60561}"/>
    <cellStyle name="Format Number Column" xfId="634" xr:uid="{EF13C4D2-644C-4959-BF43-1AD57FD3A9D6}"/>
    <cellStyle name="Format text as bold, black on yello" xfId="635" xr:uid="{51EA6E6D-5B56-41E6-BDB3-5D1E0491566D}"/>
    <cellStyle name="Gekoppelde cel" xfId="636" xr:uid="{383276DC-4633-460E-8004-80083AC58EF5}"/>
    <cellStyle name="Goed" xfId="637" xr:uid="{CE8770F4-A75E-482F-BB8A-41F979A331B6}"/>
    <cellStyle name="Good 1" xfId="639" xr:uid="{FEBE8EC9-0A13-4FC2-9B65-4DDE4624E48C}"/>
    <cellStyle name="Good 2" xfId="640" xr:uid="{6AB0B772-83D0-4A93-B122-40EB672EC212}"/>
    <cellStyle name="Good 2 2" xfId="1433" xr:uid="{097BDE4B-8FD1-461C-B67B-F13C9ED91D55}"/>
    <cellStyle name="Good 3" xfId="641" xr:uid="{09DBC547-CB4F-4A96-AC36-2277D7B798D0}"/>
    <cellStyle name="Good 4" xfId="642" xr:uid="{F486ED75-58AC-4422-A34B-388B1D8A197C}"/>
    <cellStyle name="Good 5" xfId="638" xr:uid="{17261B64-7608-4E2B-8063-214AE950ADD3}"/>
    <cellStyle name="Grey" xfId="643" xr:uid="{62379B78-5152-49C2-9498-0C494F60D2CC}"/>
    <cellStyle name="Grey 1" xfId="644" xr:uid="{CC022D3C-B2E1-4A4F-8798-9D2D24DDC388}"/>
    <cellStyle name="Grey_Bench Mark Poly &amp; Pet 2009" xfId="645" xr:uid="{C32ECDBC-14BE-458A-9194-2CADFD5C928F}"/>
    <cellStyle name="gs]_x000d__x000a_Window=23,56,584,348, , ,1_x000d__x000a_dir1=0,0,491,191,-1,-1,1,30,201,1905,245,H:\WINDOWS\*.*_x000d__x000a_dir10=44,44,544,323," xfId="646" xr:uid="{6DEB3513-0C1E-4F60-B658-C4979A2AF4F8}"/>
    <cellStyle name="Head 1" xfId="647" xr:uid="{9A9D0895-BBDA-475F-9617-D6AD60D5C6BF}"/>
    <cellStyle name="Header" xfId="648" xr:uid="{BD6AEA56-1FCD-423F-A7ED-92FD3210EC80}"/>
    <cellStyle name="Header Draft Stamp" xfId="649" xr:uid="{F1A68272-ECAE-4201-9814-DD30B2B252CB}"/>
    <cellStyle name="Header_Cost of Sales" xfId="650" xr:uid="{E008CA5E-325A-4094-9C78-E70B1EF71BC0}"/>
    <cellStyle name="Header1" xfId="651" xr:uid="{F5BE4840-7FC5-4BD9-A2D3-4BCC193FE25A}"/>
    <cellStyle name="Header2" xfId="652" xr:uid="{8F46D4B3-6DD0-41C0-BA00-7E0779A24A34}"/>
    <cellStyle name="Heading" xfId="653" xr:uid="{C97C56CE-48C3-45D9-AF42-8519BBA56AE1}"/>
    <cellStyle name="Heading 1 1" xfId="655" xr:uid="{73C46958-A164-4245-98E0-D58841C76FE1}"/>
    <cellStyle name="Heading 1 1 1" xfId="656" xr:uid="{AC8BFD87-2361-4EAF-AEEC-99215FA293C8}"/>
    <cellStyle name="Heading 1 1 1 1" xfId="657" xr:uid="{8C4DBCBD-50B4-4EC3-9724-0D8C9594DD72}"/>
    <cellStyle name="Heading 1 1 1 1 1" xfId="658" xr:uid="{46110735-F4D7-4F61-AA97-263BEDE09494}"/>
    <cellStyle name="Heading 1 1 1 1 1 1" xfId="659" xr:uid="{97D6E923-9955-4456-8D39-6A13152AD860}"/>
    <cellStyle name="Heading 1 1 1 1 1 1 1" xfId="660" xr:uid="{61AB3E22-D1D5-4346-8432-C8948831C363}"/>
    <cellStyle name="Heading 1 1 1 1 1 1 1 1" xfId="661" xr:uid="{8C80A2C2-54C4-4DB9-AB24-287E7C5E7B26}"/>
    <cellStyle name="Heading 1 1 1 1 1 1 1 1 1" xfId="662" xr:uid="{6DF258F7-7A79-4B5B-8EC0-E46898875479}"/>
    <cellStyle name="Heading 1 1 1 1 1 1 1 1_MPI_Maint_Cost" xfId="663" xr:uid="{4E282D78-6A6A-4BE5-8381-7C3B0FFFBDD6}"/>
    <cellStyle name="Heading 1 1 1 1 1 1 1_Book1" xfId="664" xr:uid="{D936466A-3D29-4FBF-AF35-ED77E887FBE6}"/>
    <cellStyle name="Heading 1 1 1 1 1 1_Book1" xfId="665" xr:uid="{847D98B4-B9E0-4F3E-AA41-AFC2188BD6D1}"/>
    <cellStyle name="Heading 1 1 1 1 1_aka_reports" xfId="666" xr:uid="{9810A2B3-35E6-47F1-BD0E-2C9C9B672BD9}"/>
    <cellStyle name="Heading 1 1 1 1 2" xfId="667" xr:uid="{CE4CDEE6-38D4-4AE3-9B91-72F1AEA5537D}"/>
    <cellStyle name="Heading 1 1 1 1_abn_report" xfId="668" xr:uid="{DD456E7F-468C-4DDF-A23C-E3077439E9F6}"/>
    <cellStyle name="Heading 1 1 1 2" xfId="669" xr:uid="{1102DB70-35CC-4634-B42B-BC95D422172B}"/>
    <cellStyle name="Heading 1 1 1_1" xfId="670" xr:uid="{FB692D11-3354-4DB7-AB8A-A9F57CF6DFA5}"/>
    <cellStyle name="Heading 1 1 2" xfId="671" xr:uid="{11A5E250-6D94-48BD-B9BD-9B5B59BB8E58}"/>
    <cellStyle name="Heading 1 1_1" xfId="672" xr:uid="{5099C674-35CD-464B-9C1A-D8BC65BCB50B}"/>
    <cellStyle name="Heading 1 10" xfId="1533" xr:uid="{1BDFBE7E-747B-4835-ACF7-23FC6E4C9CD6}"/>
    <cellStyle name="Heading 1 2" xfId="673" xr:uid="{A4046F45-345E-45E5-9A06-75ECA6576CBA}"/>
    <cellStyle name="Heading 1 2 2" xfId="1434" xr:uid="{05F92CC6-9E8A-4747-8860-EA24F4480574}"/>
    <cellStyle name="Heading 1 3" xfId="674" xr:uid="{5AE11C35-C0F1-4CB7-BC73-40575C9D5AE2}"/>
    <cellStyle name="Heading 1 4" xfId="675" xr:uid="{FBC4308A-BEC6-4298-BCB1-F047651D9BE6}"/>
    <cellStyle name="Heading 1 5" xfId="654" xr:uid="{6DCC10E8-4141-4E17-BD25-95E99BC04917}"/>
    <cellStyle name="Heading 1 6" xfId="1534" xr:uid="{BAAB2289-DC24-4641-8E1B-4B3DAC740FFD}"/>
    <cellStyle name="Heading 1 7" xfId="1549" xr:uid="{26443254-1E23-4102-908E-5EA1781C094F}"/>
    <cellStyle name="Heading 1 8" xfId="1522" xr:uid="{E982A9B4-43B8-4329-AFA5-1127744E46B3}"/>
    <cellStyle name="Heading 1 9" xfId="1532" xr:uid="{E64F373D-31D3-4EA1-8BB6-9392469ABD7C}"/>
    <cellStyle name="Heading 1 Above" xfId="676" xr:uid="{9446CE8E-8C59-4D13-8F83-5BEF5CEF8D93}"/>
    <cellStyle name="Heading 1+" xfId="677" xr:uid="{7D12976F-8334-45D6-A54D-78B7F1693A37}"/>
    <cellStyle name="Heading 2 1" xfId="679" xr:uid="{B7F84C50-3166-428E-935D-1345D6843745}"/>
    <cellStyle name="Heading 2 2" xfId="680" xr:uid="{0BE396D2-0FF0-46A4-AD07-04223F5D547E}"/>
    <cellStyle name="Heading 2 2 2" xfId="1435" xr:uid="{9E3BB12D-4FDA-413C-903B-3D78AC8FA6CB}"/>
    <cellStyle name="Heading 2 3" xfId="681" xr:uid="{AEBD93F9-9901-4BF4-8903-125FD5F42A68}"/>
    <cellStyle name="Heading 2 4" xfId="682" xr:uid="{678570DF-9144-4F58-9BAA-87E3DA84C77D}"/>
    <cellStyle name="Heading 2 5" xfId="678" xr:uid="{AC6A451D-E2F6-4F40-A84A-8C1810050962}"/>
    <cellStyle name="Heading 2 Below" xfId="683" xr:uid="{39A7E2F9-1EBB-4244-9F24-592EF51BF96F}"/>
    <cellStyle name="Heading 2+" xfId="684" xr:uid="{CA3608A3-526C-4B0A-9F1E-65D6EB4EEB24}"/>
    <cellStyle name="Heading 3 1" xfId="686" xr:uid="{0D1EBEB1-0826-4FEC-B80F-3B6765D1BC16}"/>
    <cellStyle name="Heading 3 2" xfId="687" xr:uid="{492C82DD-28C2-4358-AD4C-EB73D74616F2}"/>
    <cellStyle name="Heading 3 2 2" xfId="1436" xr:uid="{1E3BD6C9-8131-4E3D-82D0-2879DAF76541}"/>
    <cellStyle name="Heading 3 3" xfId="688" xr:uid="{A2787519-7FF2-4B80-9DD8-2FAB43F15647}"/>
    <cellStyle name="Heading 3 4" xfId="689" xr:uid="{11448FAE-3DDE-4084-9B80-026573BDF3CC}"/>
    <cellStyle name="Heading 3 5" xfId="685" xr:uid="{6A7931A7-E867-489B-A3A6-BE8C55ECB2AD}"/>
    <cellStyle name="Heading 3+" xfId="690" xr:uid="{7F9BF92B-8AF3-4A03-B769-BA8E40827A56}"/>
    <cellStyle name="Heading 4 1" xfId="692" xr:uid="{A325F12F-C8B6-428A-A908-B9B1F46321D5}"/>
    <cellStyle name="Heading 4 2" xfId="693" xr:uid="{8EDC0CC6-E373-4037-A7AE-598503460DB7}"/>
    <cellStyle name="Heading 4 2 2" xfId="1437" xr:uid="{70E20C56-2EB8-43DA-A332-C19BC5F8B00B}"/>
    <cellStyle name="Heading 4 3" xfId="694" xr:uid="{AB496249-1ABD-44D1-A81A-DFB3BE94638E}"/>
    <cellStyle name="Heading 4 4" xfId="695" xr:uid="{8B824BF4-28F9-47B8-9AD0-3B3DCFA19680}"/>
    <cellStyle name="Heading 4 5" xfId="691" xr:uid="{0B140E07-712F-4B82-97DB-09CDA41CEC48}"/>
    <cellStyle name="Heading 5" xfId="696" xr:uid="{A089944F-696D-4CFB-A324-98BDFA839EE5}"/>
    <cellStyle name="Heading 6" xfId="697" xr:uid="{8AF46A09-8BD3-47A0-99E0-E492662E1296}"/>
    <cellStyle name="HEADING, MAJOR" xfId="698" xr:uid="{14A23303-CE09-4809-ACD7-278D35839D2C}"/>
    <cellStyle name="HEADING, MINOR" xfId="699" xr:uid="{C6BC62A5-F0D4-408A-9716-9156B0B95818}"/>
    <cellStyle name="HEADING, RIGHT" xfId="700" xr:uid="{D226E177-1294-4C56-B70C-8ACBDF2F34AF}"/>
    <cellStyle name="HEADING,MAJOR" xfId="701" xr:uid="{8FC14792-7F3A-4B9B-807D-42AC7A5666D6}"/>
    <cellStyle name="HEADING1" xfId="702" xr:uid="{79D80E0A-BC49-483E-AC63-6E173F508082}"/>
    <cellStyle name="HEADING2" xfId="703" xr:uid="{5B78FEAB-C843-43BC-B2F1-1B3C33E88937}"/>
    <cellStyle name="HEADINGS" xfId="704" xr:uid="{35F1BB98-BD76-4E75-A83F-69B20E2F2CA9}"/>
    <cellStyle name="HEADINGSTOP" xfId="705" xr:uid="{7F24DED0-3E61-4CE4-94C3-344E850DDEEB}"/>
    <cellStyle name="Hyperlink 2" xfId="706" xr:uid="{CA39D90E-BACF-4822-B0E2-F9CEBE2A8770}"/>
    <cellStyle name="Hyperlink 3" xfId="707" xr:uid="{73DC31E2-85C8-40AE-920D-760FAA8AFA9F}"/>
    <cellStyle name="Indent" xfId="708" xr:uid="{026ADC50-1489-4B3C-A621-7A85BC9CA12F}"/>
    <cellStyle name="Info_Main" xfId="709" xr:uid="{0D6D7C47-4D7D-49BD-890C-FD199B1C029B}"/>
    <cellStyle name="Input [yellow]" xfId="711" xr:uid="{B3611F68-6412-42B6-8D3B-2AF7BF26C50E}"/>
    <cellStyle name="Input [yellow] 1" xfId="712" xr:uid="{4FA0D679-D04B-40BE-B1A6-94BF4D0C507F}"/>
    <cellStyle name="Input [yellow]_Bench Mark Poly &amp; Pet 2009" xfId="713" xr:uid="{3A6EC61F-7D0F-4AFA-84E2-DC0AEDE2A2AA}"/>
    <cellStyle name="Input 1" xfId="714" xr:uid="{21268CD1-D7FD-4E28-BA44-BEF286238A86}"/>
    <cellStyle name="Input 10" xfId="1535" xr:uid="{221A9BD1-FBEC-40DB-A948-DB177A6B0035}"/>
    <cellStyle name="Input 2" xfId="715" xr:uid="{8425F8C3-876F-4CA0-B58A-6EAD671D738B}"/>
    <cellStyle name="Input 2 2" xfId="1438" xr:uid="{67985C2E-BBEE-4C5F-95BB-192791ADBDB2}"/>
    <cellStyle name="Input 3" xfId="716" xr:uid="{99FEA5BF-70DD-45A8-AF0E-B9718C4C821B}"/>
    <cellStyle name="Input 4" xfId="717" xr:uid="{380B8CC5-64F4-4FC1-82B1-4B7DFE34E616}"/>
    <cellStyle name="Input 5" xfId="710" xr:uid="{1D074C73-F647-49F9-8D6A-7E51A7E4A01C}"/>
    <cellStyle name="Input 6" xfId="1537" xr:uid="{D67E7408-FE97-43BF-AB77-8F4327C81F4B}"/>
    <cellStyle name="Input 7" xfId="1530" xr:uid="{E196D8CE-B115-493F-97D5-AE29C891309C}"/>
    <cellStyle name="Input 8" xfId="1536" xr:uid="{BA7D2673-B1C7-41D3-A778-9232FD9D6E8C}"/>
    <cellStyle name="Input 9" xfId="1531" xr:uid="{D3D9A28B-C470-48F9-8C70-BA1DDA324A52}"/>
    <cellStyle name="InputCurrency" xfId="718" xr:uid="{413C11D7-B994-42F5-9522-2B5C9F20BA5C}"/>
    <cellStyle name="InputCurrency 2" xfId="1209" xr:uid="{08D5F710-0670-4DEE-B3E8-A982E4487191}"/>
    <cellStyle name="InputPercent1" xfId="719" xr:uid="{C0C39DC7-54D0-40DE-9EE9-975D32E49BC4}"/>
    <cellStyle name="InputPercent1 2" xfId="1439" xr:uid="{37F9C516-CC81-4AF5-92ED-BEC1B0466EE7}"/>
    <cellStyle name="Integer" xfId="720" xr:uid="{8253EA09-2D69-4675-A952-FDB6F914606A}"/>
    <cellStyle name="Integer 2" xfId="1210" xr:uid="{5C6D900E-53D7-4771-AAB7-67E03EB54316}"/>
    <cellStyle name="Invoer" xfId="721" xr:uid="{8AF46E17-389C-4689-8913-1870F9983C88}"/>
    <cellStyle name="Kop 1" xfId="722" xr:uid="{909D55AC-6C10-47D8-ADC1-6C3C8AFB732E}"/>
    <cellStyle name="Kop 2" xfId="723" xr:uid="{5C9F040D-8785-4F1C-9204-81EC7E6694FE}"/>
    <cellStyle name="Kop 3" xfId="724" xr:uid="{031973BD-0606-44AC-94B2-0718D99F4FBA}"/>
    <cellStyle name="Kop 4" xfId="725" xr:uid="{0CD83268-BFDF-4EAB-9D36-D5262848A642}"/>
    <cellStyle name="KPMG Heading 1" xfId="726" xr:uid="{2CABD6F5-E90C-417A-8605-D36AA81EB1A7}"/>
    <cellStyle name="KPMG Heading 2" xfId="727" xr:uid="{0A614BF4-4CB4-4268-88C7-E9E6E10AC2B1}"/>
    <cellStyle name="KPMG Heading 3" xfId="728" xr:uid="{7ECD35EC-FEC6-431E-97E7-F0B8EF876E92}"/>
    <cellStyle name="KPMG Heading 4" xfId="729" xr:uid="{788B2BCB-0642-40EB-95E5-C9FE94A5088C}"/>
    <cellStyle name="KPMG Normal" xfId="730" xr:uid="{4A9EE879-3500-47BB-A991-D30BC1797E10}"/>
    <cellStyle name="KPMG Normal Text" xfId="731" xr:uid="{85B8FDEC-5FAE-4EC2-996E-5D4B223984F1}"/>
    <cellStyle name="KPMG Normal_10" xfId="732" xr:uid="{43763188-D665-452A-AD7B-FC10529E6F90}"/>
    <cellStyle name="Labels - Style3" xfId="733" xr:uid="{0AD77F55-E207-4DF3-BEED-61F6072D9F9A}"/>
    <cellStyle name="left" xfId="734" xr:uid="{815DEFC1-DAD9-4771-A50D-73BD0CDE8773}"/>
    <cellStyle name="Link Currency (0)" xfId="735" xr:uid="{01BAD447-7859-4762-A754-42E77F3B5484}"/>
    <cellStyle name="Link Currency (0) 2" xfId="1440" xr:uid="{3CF67CF5-A91B-401C-8EE6-06FF7E65C3D6}"/>
    <cellStyle name="Link Currency (2)" xfId="736" xr:uid="{571C74DA-E146-474D-9990-D85208D07B69}"/>
    <cellStyle name="Link Currency (2) 2" xfId="1441" xr:uid="{A09D1F95-4AF1-47BA-9035-648FA7C602A8}"/>
    <cellStyle name="Link Units (0)" xfId="737" xr:uid="{7B69D605-2F5D-4789-8C8B-C9FBCCDA43A4}"/>
    <cellStyle name="Link Units (0) 2" xfId="1442" xr:uid="{EAFA6D3F-CE22-4F2A-A342-0FD97A54F467}"/>
    <cellStyle name="Link Units (1)" xfId="738" xr:uid="{09A548AA-091B-4D00-9A69-216090D31042}"/>
    <cellStyle name="Link Units (1) 2" xfId="1443" xr:uid="{86F9E30A-AAB1-4645-B6CE-B0653CFA335C}"/>
    <cellStyle name="Link Units (2)" xfId="739" xr:uid="{9938D65A-7D67-4CCB-B8B2-B8FA08174950}"/>
    <cellStyle name="Link Units (2) 2" xfId="1444" xr:uid="{DE97808D-49C7-47AD-A120-FA36B6985530}"/>
    <cellStyle name="Linked Cell 1" xfId="741" xr:uid="{5D194188-1CC7-4933-8E56-F7521093BFD7}"/>
    <cellStyle name="Linked Cell 2" xfId="742" xr:uid="{863E62DA-84D8-4C7B-AE6C-EC3FF3E74CC0}"/>
    <cellStyle name="Linked Cell 2 2" xfId="1445" xr:uid="{95A1B326-0B3A-4B82-8CE8-A358CE149D43}"/>
    <cellStyle name="Linked Cell 3" xfId="743" xr:uid="{7D84B57E-97BC-46EA-A9D9-E85ADA2DF505}"/>
    <cellStyle name="Linked Cell 4" xfId="744" xr:uid="{5DE2E00E-7704-4B21-8351-2BD0F6792CD4}"/>
    <cellStyle name="Linked Cell 5" xfId="740" xr:uid="{5E56E2EC-6E90-4F6A-BC15-164F7EBF828F}"/>
    <cellStyle name="Miglia - Stile1" xfId="745" xr:uid="{18908B53-94A6-426A-96C9-C8513B315949}"/>
    <cellStyle name="Miglia - Stile2" xfId="746" xr:uid="{E03B6C1D-FAAE-46FA-86F0-C538F04C9797}"/>
    <cellStyle name="Miglia - Stile3" xfId="747" xr:uid="{E1F5AE1C-58FB-46B3-BDDA-681DA967925A}"/>
    <cellStyle name="Miglia - Stile4" xfId="748" xr:uid="{0DF2C31F-8F8A-45A7-B019-C9DB65FFCF8F}"/>
    <cellStyle name="Miglia - Stile5" xfId="749" xr:uid="{98E69ED4-681C-4FC9-ACB4-030B9A81C129}"/>
    <cellStyle name="Migliaia (0)" xfId="750" xr:uid="{49D497C3-34D6-443A-AAF8-5CFC548CF06B}"/>
    <cellStyle name="Milliers [0]_AR1194" xfId="751" xr:uid="{59AA63FF-40A9-4C96-A088-2EA0E466ACCB}"/>
    <cellStyle name="Milliers_AR1194" xfId="752" xr:uid="{02DE61AD-E81D-426B-AC9E-EC780AF06B66}"/>
    <cellStyle name="Mon?taire [0]_AR1194" xfId="753" xr:uid="{6463D53E-957C-4DD2-8483-6906C623669B}"/>
    <cellStyle name="Mon?taire_AR1194" xfId="754" xr:uid="{AB4FDDCD-8FC4-4280-83BA-02AEEE12F926}"/>
    <cellStyle name="Monétaire [0]_AR1194" xfId="755" xr:uid="{92682855-2BA6-4EF6-A67F-E530058D5D38}"/>
    <cellStyle name="Monétaire_AR1194" xfId="756" xr:uid="{FBFFA3E7-C811-4E8E-A4A2-5D66EC5A802D}"/>
    <cellStyle name="Mon้taire [0]_laroux" xfId="757" xr:uid="{77E4D6CF-48D3-412A-A0D7-D201605BBF88}"/>
    <cellStyle name="Mon้taire_laroux" xfId="758" xr:uid="{25BAAA0D-3822-410C-BD21-7A68B092F287}"/>
    <cellStyle name="Mon騁aire [0]_AR1194" xfId="759" xr:uid="{8725777D-3A2E-47AE-882E-862B0D9F1082}"/>
    <cellStyle name="Mon騁aire_AR1194" xfId="760" xr:uid="{DF4D4430-E7F0-44B5-B87E-21D8BA504E7A}"/>
    <cellStyle name="n" xfId="761" xr:uid="{27A513FD-3F0D-4381-848D-649691D337AA}"/>
    <cellStyle name="NATTIDA" xfId="762" xr:uid="{EA292116-E948-4C6D-8F43-255C61F885BC}"/>
    <cellStyle name="NEE" xfId="763" xr:uid="{0CF7E24C-6A40-49C3-A342-6BFB57A6CD4A}"/>
    <cellStyle name="Neutraal" xfId="764" xr:uid="{5AD213CF-4E08-418F-8A14-139FA4FB1A99}"/>
    <cellStyle name="Neutral 1" xfId="766" xr:uid="{AA291602-04C6-41E9-85D5-2E4C0F20E455}"/>
    <cellStyle name="Neutral 2" xfId="767" xr:uid="{8D1168EA-DCD8-4309-BF91-B2068C887627}"/>
    <cellStyle name="Neutral 2 2" xfId="1446" xr:uid="{C5AB1A95-6B71-45B2-A0C5-5C1A5E9AE1A7}"/>
    <cellStyle name="Neutral 3" xfId="768" xr:uid="{42D31458-C197-4471-A817-11AB60072734}"/>
    <cellStyle name="Neutral 4" xfId="769" xr:uid="{807BECAA-3B49-40CA-B5CB-3212A7F7C173}"/>
    <cellStyle name="Neutral 5" xfId="765" xr:uid="{2947B067-F81F-45B3-9ABF-EAE8F33001E5}"/>
    <cellStyle name="Neutrale" xfId="770" xr:uid="{39D15344-6585-4F74-B8F4-51CEB7714947}"/>
    <cellStyle name="no dec" xfId="771" xr:uid="{BB5472EC-2C7F-441F-AA84-367DE42D7F94}"/>
    <cellStyle name="Normal" xfId="0" builtinId="0"/>
    <cellStyle name="Normal - Stile6" xfId="772" xr:uid="{F78B13D2-F0FE-4A65-A8A1-461CE272A3DE}"/>
    <cellStyle name="Normal - Stile7" xfId="773" xr:uid="{B45D4901-9200-4356-9DE8-AC2653F2AFD1}"/>
    <cellStyle name="Normal - Stile8" xfId="774" xr:uid="{0569F46E-E56B-4700-8C3B-3D64113827B7}"/>
    <cellStyle name="Normal - Style1" xfId="775" xr:uid="{3AC369A4-CEDD-47FD-9077-202267FEEDAB}"/>
    <cellStyle name="Normal - Style1 1" xfId="776" xr:uid="{70EEC913-B2C9-4787-9C9F-965E5DD6DF30}"/>
    <cellStyle name="Normal - Style1 2" xfId="1447" xr:uid="{28C9AA8C-E93A-44BC-A27E-F24C72B333DF}"/>
    <cellStyle name="Normal - Style1_Bench Mark Poly &amp; Pet 2009" xfId="777" xr:uid="{B5D1CE01-9469-44FF-A126-8511F193189C}"/>
    <cellStyle name="Normal - Style2" xfId="778" xr:uid="{B343CBAD-B606-4086-A88F-701C344E5D14}"/>
    <cellStyle name="Normal - Style3" xfId="779" xr:uid="{9F75F97F-8FE3-4F79-837B-91C081DECF66}"/>
    <cellStyle name="Normal - Style4" xfId="780" xr:uid="{C1658EF1-E50C-4F1F-BC15-094446C4638A}"/>
    <cellStyle name="Normal - Style5" xfId="781" xr:uid="{A69C1940-87D3-4EDC-9DE0-90C7371FF6DE}"/>
    <cellStyle name="Normal - Style6" xfId="782" xr:uid="{64E227A3-2E80-49C5-9DC6-3310331515F5}"/>
    <cellStyle name="Normal - Style7" xfId="783" xr:uid="{841138FF-A0A3-4584-AFB8-A5892FAFEFA5}"/>
    <cellStyle name="Normal - Style8" xfId="784" xr:uid="{6B5DC862-3B79-4555-94C1-5C26C5231D4B}"/>
    <cellStyle name="Normal 10" xfId="785" xr:uid="{69B47F39-70C4-4F39-976C-5CF2AE924BF9}"/>
    <cellStyle name="Normal 10 2" xfId="786" xr:uid="{85CF1289-60E5-4330-B35B-D5A68D891205}"/>
    <cellStyle name="Normal 10 3" xfId="1448" xr:uid="{2132514A-87D7-44F5-A6D7-0D943ED9746F}"/>
    <cellStyle name="Normal 11" xfId="787" xr:uid="{D3C2F1D9-7B21-4782-BFC7-5938443DCF24}"/>
    <cellStyle name="Normal 11 2" xfId="788" xr:uid="{902DCB21-319C-4BDC-ADF2-B22560676A41}"/>
    <cellStyle name="Normal 11 2 2" xfId="1273" xr:uid="{EB091C7C-9DA0-440A-9419-369D53763A7D}"/>
    <cellStyle name="Normal 12" xfId="789" xr:uid="{DCBB43FA-8872-4B7E-80BC-430FA89C916A}"/>
    <cellStyle name="Normal 12 2" xfId="1449" xr:uid="{3A968EF7-55DE-4D41-9A7F-712FA083405C}"/>
    <cellStyle name="Normal 13" xfId="790" xr:uid="{044371A9-036C-4E2F-9168-E9FEA3862323}"/>
    <cellStyle name="Normal 13 2" xfId="1322" xr:uid="{1FA43FC1-3F61-442D-9F67-D67D9B81B287}"/>
    <cellStyle name="Normal 13 3" xfId="1250" xr:uid="{E5D9495B-474F-4278-B0AE-68C357C48266}"/>
    <cellStyle name="Normal 13 4" xfId="1450" xr:uid="{368A7165-E16E-46B8-817A-13C5DC5E7629}"/>
    <cellStyle name="Normal 13 5" xfId="1507" xr:uid="{61304F35-C2CA-4381-9D72-85E1E92C0D57}"/>
    <cellStyle name="Normal 14" xfId="791" xr:uid="{DD7FBEE3-A887-47A6-A0D3-DC064B4E3AC8}"/>
    <cellStyle name="Normal 14 2" xfId="1278" xr:uid="{DED55A29-62C3-4ED2-AF0E-6CD2E1E21CEF}"/>
    <cellStyle name="Normal 14 3" xfId="1251" xr:uid="{C89A0063-5649-4934-BC7B-7BD2A2AC9C83}"/>
    <cellStyle name="Normal 14 4" xfId="1508" xr:uid="{61D6F7FB-1A01-45FB-A6FD-CA8D930C8206}"/>
    <cellStyle name="Normal 15" xfId="792" xr:uid="{4A3FB1FA-3364-44E3-AFC5-CA6628308ADE}"/>
    <cellStyle name="Normal 15 2" xfId="1279" xr:uid="{7146B524-623F-4CD5-8A3B-93971F7A54CC}"/>
    <cellStyle name="Normal 16" xfId="793" xr:uid="{F5B71AE7-4141-4241-85DE-99BFBC565ED9}"/>
    <cellStyle name="Normal 16 2" xfId="1280" xr:uid="{7855A1FE-298C-47F2-A16A-889F041090AA}"/>
    <cellStyle name="Normal 17" xfId="794" xr:uid="{DF15E6DD-7172-4C88-A32B-D250720A8F8F}"/>
    <cellStyle name="Normal 17 2" xfId="1256" xr:uid="{F519F07C-55AF-41B2-ADE6-1BC8C9515594}"/>
    <cellStyle name="Normal 18" xfId="795" xr:uid="{CC4FAC9A-8F1C-4932-9074-7ABDF381FC51}"/>
    <cellStyle name="Normal 18 2" xfId="1282" xr:uid="{4078DBF9-411A-405B-82C0-9154A3B91A91}"/>
    <cellStyle name="Normal 18 3" xfId="1323" xr:uid="{C0C62FA8-2673-4ACB-8021-80304B8E43D1}"/>
    <cellStyle name="Normal 18 4" xfId="1252" xr:uid="{514CC605-6F51-4B26-83AE-F6532F29CA05}"/>
    <cellStyle name="Normal 18 5" xfId="1509" xr:uid="{7342BD8B-C8BF-44CA-8AB6-A7E715275CA3}"/>
    <cellStyle name="Normal 19" xfId="796" xr:uid="{B0E47772-A298-4F7E-8BD8-D879D5CACDCA}"/>
    <cellStyle name="Normal 19 2" xfId="1283" xr:uid="{3ED51164-67CB-458A-9D5D-4FC488E7DF36}"/>
    <cellStyle name="Normal 19 3" xfId="1232" xr:uid="{351C2A2F-9030-4E8E-81AC-106F5064A9D8}"/>
    <cellStyle name="Normal 2" xfId="797" xr:uid="{CFDAD396-8C75-42B5-B1BB-E972BD3AD636}"/>
    <cellStyle name="Normal 2 1" xfId="798" xr:uid="{8C001994-D604-46F0-BD7E-D6960718807C}"/>
    <cellStyle name="Normal 2 10" xfId="1233" xr:uid="{1522D274-C6F8-49F1-8E3E-AFBB0634653B}"/>
    <cellStyle name="Normal 2 2" xfId="799" xr:uid="{03BEA6A8-161F-4640-BF47-41895E9EE79D}"/>
    <cellStyle name="Normal 2 2 2" xfId="800" xr:uid="{D4FFD5C1-1868-4F88-A9DA-0F50732A21C7}"/>
    <cellStyle name="Normal 2 2 3" xfId="801" xr:uid="{6EB57024-59E6-40A3-9D41-1E93FE78AB3F}"/>
    <cellStyle name="Normal 2 2_03_Mar 10 RM_RM Others_revised" xfId="802" xr:uid="{D839830D-8EA3-4115-891E-D73B07FE09E4}"/>
    <cellStyle name="Normal 2 3" xfId="803" xr:uid="{088FA4F1-ED9D-40DE-BC15-8A1DC953D3F2}"/>
    <cellStyle name="Normal 2 4" xfId="804" xr:uid="{9F2BE462-E46A-4A30-995C-F468C7D74F35}"/>
    <cellStyle name="Normal 2 4 2" xfId="1235" xr:uid="{162393D9-E4FB-4DDA-B679-47D27A3C365B}"/>
    <cellStyle name="Normal 2 4 3" xfId="1451" xr:uid="{C6B2FA08-A755-4F20-A80F-746B740D0297}"/>
    <cellStyle name="Normal 2 5" xfId="805" xr:uid="{F076AEC7-B2A5-4EB6-83C7-10C8BCED3431}"/>
    <cellStyle name="Normal 2 6" xfId="806" xr:uid="{BC3E736E-EDD6-4F83-9C19-8C4EEB706C7C}"/>
    <cellStyle name="Normal 2 7" xfId="807" xr:uid="{670F7D2B-8C53-495D-9FD6-6A0A012E73C2}"/>
    <cellStyle name="Normal 2 8" xfId="808" xr:uid="{621486D5-1ACA-4613-95CC-D12D1671CBE4}"/>
    <cellStyle name="Normal 2 9" xfId="1223" xr:uid="{3F653156-9A5C-4161-AC92-62880D61899B}"/>
    <cellStyle name="Normal 2_518 TB" xfId="809" xr:uid="{074F495F-3635-43A3-8C8B-1F7F6AD0DD0E}"/>
    <cellStyle name="Normal 20" xfId="810" xr:uid="{E474D1F3-7163-4D87-B221-A8EEE939EEEF}"/>
    <cellStyle name="Normal 21" xfId="811" xr:uid="{BEC8A019-069E-41B2-94B8-47A6D1C2F1B8}"/>
    <cellStyle name="Normal 21 2" xfId="1275" xr:uid="{947F7497-315E-42E7-9D54-B14CB81FFE3B}"/>
    <cellStyle name="Normal 21 3" xfId="1253" xr:uid="{2DE35114-CDD3-4F10-9453-DB957B07F02D}"/>
    <cellStyle name="Normal 21 4" xfId="1510" xr:uid="{58C77C54-F34C-413A-8874-7952BF98A9BE}"/>
    <cellStyle name="Normal 22" xfId="812" xr:uid="{0E2BBE2B-C5BD-4CA9-90E0-C7ED60CE3C6F}"/>
    <cellStyle name="Normal 22 2" xfId="1326" xr:uid="{7034288C-742B-4740-B873-1011F07B7EE5}"/>
    <cellStyle name="Normal 22 3" xfId="1257" xr:uid="{CB70D93A-B36D-4077-9FC7-EAF26765EBD3}"/>
    <cellStyle name="Normal 22 4" xfId="1511" xr:uid="{5261C428-1216-4D36-9F1B-6295B61CC7B9}"/>
    <cellStyle name="Normal 23" xfId="813" xr:uid="{F9FAC790-E1C0-4A87-9D8A-20DDF77090B7}"/>
    <cellStyle name="Normal 23 2" xfId="1255" xr:uid="{69EEC545-110E-4D35-8020-9975A326CC8A}"/>
    <cellStyle name="Normal 24" xfId="814" xr:uid="{848311D3-9B76-4B0C-8835-CE12A2F0BEAE}"/>
    <cellStyle name="Normal 24 2" xfId="1328" xr:uid="{2EB5F794-F19E-4702-B0F8-792FD6226A04}"/>
    <cellStyle name="Normal 24 3" xfId="1259" xr:uid="{EAD4E1D5-41AF-474E-84BD-FE8E7B6997F3}"/>
    <cellStyle name="Normal 24 4" xfId="1512" xr:uid="{B85487EC-6A12-461A-AFFF-1D1384050B5E}"/>
    <cellStyle name="Normal 25" xfId="815" xr:uid="{B5241871-717D-456F-8AE4-B488F7045532}"/>
    <cellStyle name="Normal 25 2" xfId="1330" xr:uid="{C75D3451-E759-47E8-91C5-FDA465F15237}"/>
    <cellStyle name="Normal 25 3" xfId="1261" xr:uid="{7EC36CFF-6B95-49C5-9EB4-69BFDFF71A6B}"/>
    <cellStyle name="Normal 25 4" xfId="1513" xr:uid="{30924736-2826-4ED6-BCFD-695AF40E437D}"/>
    <cellStyle name="Normal 26" xfId="816" xr:uid="{31328F09-8320-4FBB-ABA3-26997AE6E3D1}"/>
    <cellStyle name="Normal 26 2" xfId="1332" xr:uid="{62B71C96-5BA3-4F3B-96B0-F6E2FA5590DD}"/>
    <cellStyle name="Normal 26 3" xfId="1263" xr:uid="{F58209BD-A4B2-44F1-800C-18A24888DBF5}"/>
    <cellStyle name="Normal 27" xfId="817" xr:uid="{0E972741-B6A2-40D8-818E-8ABDBD5359EA}"/>
    <cellStyle name="Normal 27 2" xfId="1287" xr:uid="{56AB0B7C-3930-42E2-9090-F8DBAF44EE74}"/>
    <cellStyle name="Normal 28" xfId="818" xr:uid="{8C1220D3-9763-4EEC-B5B8-81DB5DA09F1D}"/>
    <cellStyle name="Normal 28 2" xfId="1266" xr:uid="{660EA1E9-4B27-4864-BDCD-434219B442E9}"/>
    <cellStyle name="Normal 28 3" xfId="1518" xr:uid="{25B6DDC6-9D7C-4C5E-8A88-8F3CE8F2F3E1}"/>
    <cellStyle name="Normal 29" xfId="819" xr:uid="{3865476C-89C6-465B-AA72-6800DC07094B}"/>
    <cellStyle name="Normal 29 2" xfId="1274" xr:uid="{E9ABA992-5168-4037-8AD7-518FB37E5382}"/>
    <cellStyle name="Normal 29 3" xfId="1519" xr:uid="{6B049E65-8D81-4246-9FF9-961B7F13524E}"/>
    <cellStyle name="Normal 3" xfId="820" xr:uid="{7402EBF0-155B-4410-A70C-5A866C5047A8}"/>
    <cellStyle name="Normal 3 2" xfId="821" xr:uid="{FAFA3492-2485-4334-8BC3-4B670B905A6C}"/>
    <cellStyle name="Normal 3 3" xfId="1339" xr:uid="{27E6C38F-A897-4905-A0A4-030684086013}"/>
    <cellStyle name="Normal 3 4" xfId="822" xr:uid="{EE4BF381-A075-4B7C-9576-85F54FA7F46E}"/>
    <cellStyle name="Normal 3 4 2" xfId="1236" xr:uid="{35FBA23E-EDA7-423E-BAE9-2E09F71D747F}"/>
    <cellStyle name="Normal 3_IRH Europe MIS Jul 08" xfId="823" xr:uid="{EB278774-5898-4DC8-BD92-27F86A6139BD}"/>
    <cellStyle name="Normal 30" xfId="1143" xr:uid="{B554F693-D64F-48FE-8C99-0B133B5EC27F}"/>
    <cellStyle name="Normal 30 2" xfId="1298" xr:uid="{0AA4F591-F11C-4847-B196-689B8F1BA2B7}"/>
    <cellStyle name="Normal 31" xfId="1225" xr:uid="{6579CACC-B7EF-4D4B-B2AA-8E96A7537D6E}"/>
    <cellStyle name="Normal 31 2" xfId="1304" xr:uid="{2A7BCCB9-85D8-4ADE-B8A7-0805959B450A}"/>
    <cellStyle name="Normal 32" xfId="824" xr:uid="{D19B8E9E-0B17-469C-B018-39BA9A50C097}"/>
    <cellStyle name="Normal 32 2" xfId="1307" xr:uid="{44776C3D-B6C2-4BAE-9ED7-2EB105D5285E}"/>
    <cellStyle name="Normal 33" xfId="1269" xr:uid="{CC804388-5E87-428C-B872-79BDD97CBC18}"/>
    <cellStyle name="Normal 34" xfId="1295" xr:uid="{2BB6AE07-872E-4EA1-8CC3-5288070EAACD}"/>
    <cellStyle name="Normal 35" xfId="1311" xr:uid="{CA172145-8327-4F58-AC7A-745C818DA4DE}"/>
    <cellStyle name="Normal 36" xfId="825" xr:uid="{B239F01F-E3B9-44D6-B0AE-773A3FCC2C5C}"/>
    <cellStyle name="Normal 36 2" xfId="826" xr:uid="{E70B5E55-9D03-4ACD-A3F3-CC1DF21DCC53}"/>
    <cellStyle name="Normal 36 3" xfId="1313" xr:uid="{2FAA65B5-E0C6-4146-8B0B-1DD05DB8566C}"/>
    <cellStyle name="Normal 37" xfId="1314" xr:uid="{D12F7308-39AE-4FEB-B969-CFB6013E8D2E}"/>
    <cellStyle name="Normal 38" xfId="1308" xr:uid="{830A0F20-51E1-495B-82BB-8BAB531E8F5D}"/>
    <cellStyle name="Normal 39" xfId="1325" xr:uid="{C122CD43-D35A-4AD4-99F5-457AF0DBADA5}"/>
    <cellStyle name="Normal 4" xfId="4" xr:uid="{00000000-0005-0000-0000-000004000000}"/>
    <cellStyle name="Normal 4 2" xfId="828" xr:uid="{AB8332FE-68D0-4891-84DE-DE4A5FAB6354}"/>
    <cellStyle name="Normal 4 2 2" xfId="829" xr:uid="{D1417A21-3B8C-4262-B8ED-E62DDB193F64}"/>
    <cellStyle name="Normal 4 2 2 2" xfId="1521" xr:uid="{66820A10-E946-40FC-A079-72A0D7C59200}"/>
    <cellStyle name="Normal 4 2 3" xfId="1181" xr:uid="{E2F2DDFA-6EE7-425E-8241-5F7166810ACC}"/>
    <cellStyle name="Normal 4 2 4" xfId="1488" xr:uid="{45FCC461-443C-4E71-8EE2-1C50297FAE4E}"/>
    <cellStyle name="Normal 4 2 5" xfId="1514" xr:uid="{915F7737-70AB-4A96-86F3-2640630B4839}"/>
    <cellStyle name="Normal 4 3" xfId="1234" xr:uid="{4D787158-0E91-46FE-BFEF-B95D19B5303B}"/>
    <cellStyle name="Normal 40" xfId="1321" xr:uid="{6A5043AF-5E16-4F10-934D-7B5FBC18BBF0}"/>
    <cellStyle name="Normal 41" xfId="1226" xr:uid="{BCFBC297-BB51-4CB8-A7CF-B5F5B865150B}"/>
    <cellStyle name="Normal 42" xfId="1335" xr:uid="{5AF51133-7F7D-4DAF-BBDE-7B3AE92442B9}"/>
    <cellStyle name="Normal 43" xfId="1487" xr:uid="{A6552CDC-A83E-41F3-8423-B7F60C66A76A}"/>
    <cellStyle name="Normal 44" xfId="1493" xr:uid="{B79EA059-8A00-4419-8F30-8898C31EEA9B}"/>
    <cellStyle name="Normal 45" xfId="5" xr:uid="{90022367-6A2C-4BA5-9C25-491F7EA559F8}"/>
    <cellStyle name="Normal 46" xfId="827" xr:uid="{C711A647-1184-40B0-B3B1-537A206D74B9}"/>
    <cellStyle name="Normal 47" xfId="1543" xr:uid="{C859814F-9F85-4CE6-87C6-3B571AA8FC46}"/>
    <cellStyle name="Normal 48" xfId="1526" xr:uid="{436FB0A9-5048-42F1-ADD5-DBD18676CAE3}"/>
    <cellStyle name="Normal 49" xfId="1538" xr:uid="{F80AAE47-B348-4230-A083-6705274D3C1F}"/>
    <cellStyle name="Normal 5" xfId="830" xr:uid="{B2179554-F921-493D-8636-2184A38CEC20}"/>
    <cellStyle name="Normal 5 2" xfId="831" xr:uid="{54CAADFA-7BBA-486A-AEF3-F06449C1D11A}"/>
    <cellStyle name="Normal 5 2 2" xfId="1211" xr:uid="{343413EF-FB7C-40CA-A7ED-E5F9FBD9C815}"/>
    <cellStyle name="Normal 5 2 3" xfId="1453" xr:uid="{A54937AB-DFA5-4CE1-9A9B-B4AFA28A0BDE}"/>
    <cellStyle name="Normal 5 3" xfId="832" xr:uid="{7A9A2755-EAF1-4864-A793-11174FDCCE54}"/>
    <cellStyle name="Normal 5 3 2" xfId="1316" xr:uid="{D87DB870-5AC8-4A1F-B1B5-7AF6DFFFCA8C}"/>
    <cellStyle name="Normal 5 3 3" xfId="1515" xr:uid="{AA6FAEEC-1D5D-4CC2-84FA-FB171DCC780C}"/>
    <cellStyle name="Normal 5 4" xfId="833" xr:uid="{31DF6EA0-A83B-46CA-B4E2-9EB1D0BB3A9E}"/>
    <cellStyle name="Normal 5 4 2" xfId="1516" xr:uid="{26476E27-B6E5-4B2B-9A74-31DBA1D68E52}"/>
    <cellStyle name="Normal 5 5" xfId="1237" xr:uid="{FD1ED124-CAEA-4D21-B905-F223C0893986}"/>
    <cellStyle name="Normal 5 6" xfId="1452" xr:uid="{8B473267-8353-4257-938E-5DB1CD019575}"/>
    <cellStyle name="Normal 50" xfId="1546" xr:uid="{56E3E431-4BF0-41C6-95EE-1B4A6CF80EE2}"/>
    <cellStyle name="Normal 6" xfId="834" xr:uid="{DE16F04B-C596-4EF4-AE84-51946AF0822E}"/>
    <cellStyle name="Normal 6 2" xfId="1301" xr:uid="{7FE88185-D507-4178-9385-B6A8D0BE48F2}"/>
    <cellStyle name="Normal 6 3" xfId="1239" xr:uid="{D713B6CB-3E2A-44DB-A30D-BA6827EF3C77}"/>
    <cellStyle name="Normal 6 4" xfId="1454" xr:uid="{AA2DF749-7231-4B45-ABDB-F53ABA73E11D}"/>
    <cellStyle name="Normal 7" xfId="835" xr:uid="{E9647807-843D-4C0B-88CC-DEF0E8D898CE}"/>
    <cellStyle name="Normal 7 2" xfId="836" xr:uid="{92F11B52-228C-4088-8E41-9E3FAA0C119B}"/>
    <cellStyle name="Normal 7 2 2" xfId="1455" xr:uid="{469945DD-6640-4574-954A-6BB8E985A476}"/>
    <cellStyle name="Normal 7 3" xfId="837" xr:uid="{666C5CC0-374B-4FCA-A489-3DEC1BC2AC30}"/>
    <cellStyle name="Normal 7_03_Mar 10 RM_RM Others_revised" xfId="838" xr:uid="{060FEFEB-53CC-4B41-B2AE-05F2F5482ABE}"/>
    <cellStyle name="Normal 8" xfId="839" xr:uid="{2B4DC9C0-C6E2-427D-AFD9-854AA08BFB7C}"/>
    <cellStyle name="Normal 8 2" xfId="1456" xr:uid="{9D751439-E9A7-4628-B59D-25E4582786F6}"/>
    <cellStyle name="Normal 9" xfId="840" xr:uid="{614F6C9F-8CE4-40FF-A5B1-2AA3C363F19B}"/>
    <cellStyle name="Normal 9 2" xfId="841" xr:uid="{C92DA15A-7075-41EC-BAF0-BB9A5D41916B}"/>
    <cellStyle name="Normal 9 2 2" xfId="842" xr:uid="{E6FFB7B7-5CF5-40E5-A44C-8BF0376EF9A2}"/>
    <cellStyle name="Normal 9 2_03_Mar 10 RM_RM Others_revised" xfId="843" xr:uid="{20185AD3-179B-436F-9294-D8D89E40E38C}"/>
    <cellStyle name="Normal 9_03_Mar 10 RM_RM Others_revised" xfId="844" xr:uid="{4088FB0F-E46C-4006-9330-B9B829EB5A87}"/>
    <cellStyle name="Normal0" xfId="845" xr:uid="{4ABD973D-B997-4D47-AA69-E2CDF182FBC7}"/>
    <cellStyle name="Normal0 2" xfId="1212" xr:uid="{4B7E9695-5097-467B-B290-5B39C1271C24}"/>
    <cellStyle name="Normal0 3" xfId="1457" xr:uid="{5025500D-84F0-419F-899C-ADCE5317C8D0}"/>
    <cellStyle name="Normale_REPORTING PACKAGE AL 31.3.2003" xfId="846" xr:uid="{C8DCB7FA-EB72-4DA5-B1BE-2FF9F853329E}"/>
    <cellStyle name="NormalGB" xfId="847" xr:uid="{DFF70E0F-5561-4CCB-9065-AA4E929D3B28}"/>
    <cellStyle name="Nota" xfId="848" xr:uid="{47AD49F2-6183-42B8-A278-901BBA08C4AD}"/>
    <cellStyle name="Note 1" xfId="850" xr:uid="{37B363AF-36A3-4ED4-AFDA-FCB4BE19D196}"/>
    <cellStyle name="Note 2" xfId="851" xr:uid="{2A5BC729-DB6A-4D81-A847-C5FD5852E79E}"/>
    <cellStyle name="Note 2 2" xfId="1458" xr:uid="{4FBA2C6C-57DD-4554-BEDF-B4F9B5B1142D}"/>
    <cellStyle name="Note 3" xfId="852" xr:uid="{CFA1A1E3-868A-40E0-88C4-319B88F8E269}"/>
    <cellStyle name="Note 4" xfId="853" xr:uid="{48DA1781-A707-416C-A333-96BF36D99FC2}"/>
    <cellStyle name="Note 5" xfId="1213" xr:uid="{0B68E0F7-3C81-472E-9C20-0444BBB1FAC9}"/>
    <cellStyle name="Note 6" xfId="849" xr:uid="{1E03D90A-EB2B-459C-B4FE-459A9B345CBE}"/>
    <cellStyle name="Notitie" xfId="854" xr:uid="{750DE1C5-9004-499F-A700-109CFD59CFFC}"/>
    <cellStyle name="Number" xfId="855" xr:uid="{F44B2CCD-BF1B-4D29-9CD8-C507DF3A0363}"/>
    <cellStyle name="oft Excel]_x000d__x000a_Comment=The open=/f lines load custom functions into the Paste Function list._x000d__x000a_Maximized=3_x000d__x000a_Basics=1_x000d__x000a_A" xfId="856" xr:uid="{BA8CA92E-4116-4453-B0E0-2F049B8050B4}"/>
    <cellStyle name="Ongeldig" xfId="857" xr:uid="{4351A716-4212-4644-9AB5-0500B874765A}"/>
    <cellStyle name="original cost" xfId="858" xr:uid="{CABBE52E-1B10-44FB-BF55-CEB0FA3FEF45}"/>
    <cellStyle name="Output 1" xfId="860" xr:uid="{A1A85B5E-3ADE-4705-8CE8-D357E984B8F9}"/>
    <cellStyle name="Output 2" xfId="861" xr:uid="{EF6EBF79-4BDF-4090-B0CB-B466CA3F247C}"/>
    <cellStyle name="Output 2 2" xfId="1459" xr:uid="{9916D4D9-29D7-4611-A9A9-366861A93862}"/>
    <cellStyle name="Output 3" xfId="862" xr:uid="{0D953FC1-D875-41A5-B163-6112D347AE4D}"/>
    <cellStyle name="Output 4" xfId="863" xr:uid="{F7F1E610-0F90-4017-A0A3-9F4666B12C54}"/>
    <cellStyle name="Output 5" xfId="859" xr:uid="{7DC3355D-5C19-49D8-A4A7-193D080B027A}"/>
    <cellStyle name="Output Amounts" xfId="864" xr:uid="{CE519250-49A9-460D-8CC3-8D5363C7FE54}"/>
    <cellStyle name="Output Column Headings" xfId="865" xr:uid="{6F46E28D-688A-43EA-9D9F-823D887508D1}"/>
    <cellStyle name="Output Line Items" xfId="866" xr:uid="{F11C611A-F9F1-4322-BEC5-7AD849913573}"/>
    <cellStyle name="OUTPUT REPORT HEADING" xfId="867" xr:uid="{E1873147-2773-413C-AE3F-82188512D9BF}"/>
    <cellStyle name="OUTPUT REPORT TITLE" xfId="868" xr:uid="{02BED29F-8B90-444D-A5AC-C88E624E74FF}"/>
    <cellStyle name="Page Number" xfId="869" xr:uid="{9DB64386-DD0A-4CB8-9D93-CD61E17A14D3}"/>
    <cellStyle name="PageSubTitle" xfId="870" xr:uid="{527F25AA-1B80-4C44-890D-45C722E1AD4A}"/>
    <cellStyle name="PageSubTitle 2" xfId="1460" xr:uid="{DF85AE98-D929-4EA0-A01E-76304C314879}"/>
    <cellStyle name="PageTitle" xfId="871" xr:uid="{87AFD250-B2C1-4344-A7FC-03831B8C8A84}"/>
    <cellStyle name="PageTitle 2" xfId="1461" xr:uid="{277E6948-EB1C-43FA-882D-A1BD33E7953C}"/>
    <cellStyle name="Pattern" xfId="872" xr:uid="{50F27E51-E757-4099-AA6A-AF1B35DC4224}"/>
    <cellStyle name="PCI" xfId="873" xr:uid="{44FD059B-EBE4-4B4E-B2A7-6246A370A2F8}"/>
    <cellStyle name="per.style" xfId="874" xr:uid="{55B3793F-A41F-4879-A027-F0C7EA15A05D}"/>
    <cellStyle name="Percent (0)" xfId="876" xr:uid="{20D3E09B-887A-4265-AB5B-6BD79CE8921E}"/>
    <cellStyle name="Percent (0) 2" xfId="1214" xr:uid="{8BC95AA8-8E32-4FB5-86A1-1A0526780453}"/>
    <cellStyle name="Percent [0]" xfId="877" xr:uid="{43F28E6A-BF42-4B0E-8569-9FAA903233BC}"/>
    <cellStyle name="Percent [0] 2" xfId="1462" xr:uid="{569325C3-ABCF-4A47-A6D4-24DB9CA386E6}"/>
    <cellStyle name="Percent [00]" xfId="878" xr:uid="{324E8F87-5BC8-4D22-A201-6931ED25CAC7}"/>
    <cellStyle name="Percent [00] 2" xfId="1463" xr:uid="{6C8ACC74-47B6-4F85-938B-5E6C3390F1A7}"/>
    <cellStyle name="Percent [2]" xfId="879" xr:uid="{F29F9E0F-FE47-4468-AAE7-276EC235EF71}"/>
    <cellStyle name="Percent [2] 1" xfId="880" xr:uid="{B83F336B-1288-4D4F-A2C7-62A1005E2E37}"/>
    <cellStyle name="Percent [2]_Bench Mark Poly &amp; Pet 2009" xfId="881" xr:uid="{B10AE219-B67A-452D-8B72-B45DF8431C3F}"/>
    <cellStyle name="Percent 10" xfId="882" xr:uid="{8A74862F-A313-4B2C-BE65-CCCFFB4DA37D}"/>
    <cellStyle name="Percent 11" xfId="883" xr:uid="{2F9A0407-2DE9-4E30-B32D-B282F634EA63}"/>
    <cellStyle name="Percent 11 2" xfId="1215" xr:uid="{644B09A6-AF64-43DF-AB55-7A80C3B3C426}"/>
    <cellStyle name="Percent 12" xfId="884" xr:uid="{D59905B0-8068-4846-9660-93EDB2F984D0}"/>
    <cellStyle name="Percent 12 2" xfId="1216" xr:uid="{0C67693C-FACD-472F-AD43-B0B4065AE540}"/>
    <cellStyle name="Percent 13" xfId="1265" xr:uid="{A7CDE7A1-241E-4331-A476-D1E8DCC32BEF}"/>
    <cellStyle name="Percent 13 2" xfId="1334" xr:uid="{8802C889-6289-44D4-818F-B8EF4901ACB2}"/>
    <cellStyle name="Percent 14" xfId="1276" xr:uid="{3A305EC7-D96B-427E-A5A8-73DCB9D1D550}"/>
    <cellStyle name="Percent 15" xfId="1297" xr:uid="{46076F47-3D05-4A26-BF21-1DDBB1F72876}"/>
    <cellStyle name="Percent 16" xfId="1305" xr:uid="{3EAD41D3-B3C9-45C1-B3FC-FC009ACCE1BF}"/>
    <cellStyle name="Percent 17" xfId="1289" xr:uid="{61013956-5C3C-4462-B6F0-4DF3B7DDB131}"/>
    <cellStyle name="Percent 18" xfId="1294" xr:uid="{6B8D208B-D766-48AF-BAFB-5A0F643C399E}"/>
    <cellStyle name="Percent 19" xfId="1300" xr:uid="{47CB019D-2B35-442B-8963-4D2FCDEC1671}"/>
    <cellStyle name="Percent 2" xfId="885" xr:uid="{99616471-1E0F-4E6F-A72E-C822C668C309}"/>
    <cellStyle name="Percent 2 2" xfId="886" xr:uid="{97209DB7-805B-4082-AC0F-5C8EFCD0B9DE}"/>
    <cellStyle name="Percent 2 3" xfId="887" xr:uid="{15BD1689-87A5-4770-890A-5E099034CFB7}"/>
    <cellStyle name="Percent 2 3 2" xfId="888" xr:uid="{ECCE99BC-E747-46EF-B16D-E9516851D8F0}"/>
    <cellStyle name="Percent 2 3 3" xfId="1288" xr:uid="{C43A32E5-8C44-49DE-BAF5-84D54602D31C}"/>
    <cellStyle name="Percent 2 4" xfId="889" xr:uid="{EE3F2EC2-CC47-4AC9-8EA2-AF7A129361A9}"/>
    <cellStyle name="Percent 20" xfId="1302" xr:uid="{F8314764-1A50-4CA1-9E68-472241DDF022}"/>
    <cellStyle name="Percent 21" xfId="1291" xr:uid="{DBE488E9-FC69-4028-9E53-BD1EC401F732}"/>
    <cellStyle name="Percent 22" xfId="1292" xr:uid="{C690FD68-536D-4B4B-9530-8DDC86F930FD}"/>
    <cellStyle name="Percent 23" xfId="1309" xr:uid="{81A07FF8-3839-46B7-BAE6-DF688A868F8F}"/>
    <cellStyle name="Percent 24" xfId="1315" xr:uid="{260D5956-F840-45B8-91CA-722351722A0F}"/>
    <cellStyle name="Percent 25" xfId="1337" xr:uid="{31D22C85-2A26-40BA-889F-B58AF04140D2}"/>
    <cellStyle name="Percent 26" xfId="1485" xr:uid="{C0B7729B-6C41-4A64-BECA-AED718572B27}"/>
    <cellStyle name="Percent 27" xfId="1491" xr:uid="{BFD18F09-503F-45DA-B079-A8C2B9F837F9}"/>
    <cellStyle name="Percent 28" xfId="875" xr:uid="{7FEC6EC4-E708-4C6E-9613-A7EC4167B6D0}"/>
    <cellStyle name="Percent 29" xfId="1539" xr:uid="{0B8AD294-7226-4214-8959-BE54922F2B3F}"/>
    <cellStyle name="Percent 3" xfId="890" xr:uid="{90066601-3199-4E4B-9825-0E4EA90F62F3}"/>
    <cellStyle name="Percent 3 2" xfId="1464" xr:uid="{00744DC0-E73A-4F56-947A-3DD52DC71C9C}"/>
    <cellStyle name="Percent 30" xfId="1545" xr:uid="{3DFA21D9-7739-4773-A639-09D0279AC335}"/>
    <cellStyle name="Percent 31" xfId="1548" xr:uid="{1982D494-53CF-40E4-9697-8BC7BDD9075A}"/>
    <cellStyle name="Percent 32" xfId="1547" xr:uid="{7115187E-96FC-4BF8-B249-E7E00B41F0FF}"/>
    <cellStyle name="Percent 33" xfId="1529" xr:uid="{5A8761B3-BD03-4798-ADA4-A3D19727F5F5}"/>
    <cellStyle name="Percent 4" xfId="891" xr:uid="{58CEED8E-CB28-4DDD-9D46-070A68D20CEB}"/>
    <cellStyle name="Percent 4 2" xfId="1465" xr:uid="{D2BE88A1-D57B-4940-A061-E5CF669B3FF8}"/>
    <cellStyle name="Percent 5" xfId="892" xr:uid="{92C9FED8-92B7-4054-9DBF-158E8BF2C119}"/>
    <cellStyle name="Percent 5 2" xfId="1277" xr:uid="{6D99B1C9-8AA6-4DAC-8FD6-265F25106303}"/>
    <cellStyle name="Percent 5 3" xfId="1466" xr:uid="{02865F59-6516-4822-9625-A2550D8FB837}"/>
    <cellStyle name="Percent 6" xfId="893" xr:uid="{22CB7811-8A1D-42A6-8064-9763CB209B74}"/>
    <cellStyle name="Percent 6 2" xfId="1467" xr:uid="{22C0B7E8-5151-4A4E-91BC-1248745EB981}"/>
    <cellStyle name="Percent 7" xfId="894" xr:uid="{7F13D1EE-C05A-4BA9-A5E2-C4C2FACB1A77}"/>
    <cellStyle name="Percent 7 2" xfId="1468" xr:uid="{CA7FBA9C-8C16-46A7-92CC-7E22490CE678}"/>
    <cellStyle name="Percent 8" xfId="895" xr:uid="{7E3C3B14-13DC-44F8-8FB7-68396E546119}"/>
    <cellStyle name="Percent 9" xfId="896" xr:uid="{4D658810-ACEF-47FA-91DF-6D9BA6584831}"/>
    <cellStyle name="PERCENTAGE" xfId="897" xr:uid="{082865D9-4588-45A6-9A66-B1732B97BA9D}"/>
    <cellStyle name="PLAN" xfId="898" xr:uid="{2374E875-A507-4B96-9FC1-07F35E416E03}"/>
    <cellStyle name="PrePop Currency (0)" xfId="899" xr:uid="{E4DEBEC3-C3BC-4857-B4F2-C82137FE9ECD}"/>
    <cellStyle name="PrePop Currency (0) 2" xfId="1469" xr:uid="{DF1A74E3-FFB9-48AF-AA37-6418DB11857F}"/>
    <cellStyle name="PrePop Currency (2)" xfId="900" xr:uid="{B4ED2D80-417E-4ADA-A548-38E2E22F547B}"/>
    <cellStyle name="PrePop Currency (2) 2" xfId="1470" xr:uid="{C1DE5433-F142-484D-9051-984347EA7DCF}"/>
    <cellStyle name="PrePop Units (0)" xfId="901" xr:uid="{A2141044-67E6-4F32-B250-5003929240C4}"/>
    <cellStyle name="PrePop Units (0) 2" xfId="1471" xr:uid="{300FA312-FEFE-4891-A611-265E956A2278}"/>
    <cellStyle name="PrePop Units (1)" xfId="902" xr:uid="{5B1002F5-54C2-473C-B67E-57666A5F82E2}"/>
    <cellStyle name="PrePop Units (1) 2" xfId="1472" xr:uid="{CC1F9B59-F7FE-4D37-ABBD-CDF5A3F11431}"/>
    <cellStyle name="PrePop Units (2)" xfId="903" xr:uid="{B84C84C8-FBD2-4045-8005-77EAB6B0ACBF}"/>
    <cellStyle name="PrePop Units (2) 2" xfId="1473" xr:uid="{3284029B-CE00-475D-BB69-4345B7017EDB}"/>
    <cellStyle name="PSChar" xfId="904" xr:uid="{396E8D2B-345A-4C76-A7D4-DFD8ADF90F0A}"/>
    <cellStyle name="PSChar 2" xfId="1474" xr:uid="{192E0F9A-1AA6-49AC-88E3-6AD512FD9155}"/>
    <cellStyle name="PSDate" xfId="905" xr:uid="{1B7AA134-CDC6-4D3E-AF87-84148A2577E8}"/>
    <cellStyle name="PSDec" xfId="906" xr:uid="{6E24518F-1082-47C4-8578-04C9FECFFCF1}"/>
    <cellStyle name="PSHeading" xfId="907" xr:uid="{55C39A26-4C52-4C3E-A190-136142015DA1}"/>
    <cellStyle name="PSHeading 2" xfId="1475" xr:uid="{A3626BEF-8AE1-43D5-B296-812617A80067}"/>
    <cellStyle name="PSInt" xfId="908" xr:uid="{DDCC8F47-E0AD-4B83-BA08-26C6C018B432}"/>
    <cellStyle name="PSSpacer" xfId="909" xr:uid="{752307C6-4842-45A9-B3C1-357EF9FE08F6}"/>
    <cellStyle name="pwstyle" xfId="910" xr:uid="{894BBBE8-A723-47DD-9868-6B6C072AEC24}"/>
    <cellStyle name="Q" xfId="911" xr:uid="{7F668C4A-0A32-41C6-92DC-519C5E7B0782}"/>
    <cellStyle name="Q 2" xfId="1217" xr:uid="{5FFE89F7-F1BA-4FAB-923F-5D4D6B2B51F9}"/>
    <cellStyle name="Q_20-2 NAN" xfId="912" xr:uid="{AD80E84B-501A-4D4B-AEFD-BCBABB5CFCD0}"/>
    <cellStyle name="Q_20-2 NAN_Book1" xfId="913" xr:uid="{F0A8D15E-9546-4B6F-8B98-B99A11BA0398}"/>
    <cellStyle name="Q_B &amp; Z" xfId="914" xr:uid="{BB6C6870-415E-43E9-9217-8CAED392DCE3}"/>
    <cellStyle name="Q_B &amp; Z_Book1" xfId="915" xr:uid="{5DBD867E-DD64-4624-91E5-E0D056B03DE2}"/>
    <cellStyle name="Q_B &amp; Z_Construction_Revenue and cost (from nu+ vee)" xfId="916" xr:uid="{357B14E9-CF20-44D7-9059-50B3ECE46FA9}"/>
    <cellStyle name="Q_Book1" xfId="917" xr:uid="{50B8D351-94CF-4FCA-8FA6-C716FD2C42A8}"/>
    <cellStyle name="Q_Construction_Revenue and cost (from nu+ vee)" xfId="918" xr:uid="{09AD8543-3A43-427F-9A7A-105399AFFDA7}"/>
    <cellStyle name="Q_F123" xfId="919" xr:uid="{A453A62D-9B46-459A-98BF-7442C0705D49}"/>
    <cellStyle name="Q_F123_Book1" xfId="920" xr:uid="{BE11C147-704D-499E-8E52-6DB2C7344AE2}"/>
    <cellStyle name="Q_from Vee (version 1)" xfId="921" xr:uid="{1ED379F7-8409-4174-8C39-6016FDBFB5EF}"/>
    <cellStyle name="Q_from Vee (version 1)_Book1" xfId="922" xr:uid="{A32AB288-474E-4CAF-ADD4-AED9274BB1CA}"/>
    <cellStyle name="Q_L" xfId="923" xr:uid="{C5C77355-AC54-420A-919F-8CF61B2A6BF4}"/>
    <cellStyle name="Q_L_Book1" xfId="924" xr:uid="{E75EE353-ADFB-433D-AEDC-706F353346EA}"/>
    <cellStyle name="Q_Salary_09.30.04" xfId="925" xr:uid="{E7EAA7A1-70BD-4F12-8BF8-781E3E20A43D}"/>
    <cellStyle name="Q_Salary_09.30.04_Book1" xfId="926" xr:uid="{9A40C0D2-C803-434A-ABAB-B0CE3EE5E7D4}"/>
    <cellStyle name="Q_WT" xfId="927" xr:uid="{96E55FBD-3615-4744-AEA4-0B05BBE5FD05}"/>
    <cellStyle name="Q_WT_Book1" xfId="928" xr:uid="{8083BABA-D061-4CD7-AFD7-3048DBB1F5D9}"/>
    <cellStyle name="Q_WT_Construction_Revenue and cost (from nu+ vee)" xfId="929" xr:uid="{8B4DCFAE-05AB-42CD-A8C5-450F71CFF6B4}"/>
    <cellStyle name="QTR94_95_INCOME CTMP#1 98" xfId="930" xr:uid="{644E49D2-D07F-4E7F-96C0-4B90E097CC86}"/>
    <cellStyle name="Quantity" xfId="931" xr:uid="{0B333B5C-28A4-49D9-8213-F2809B9C8A60}"/>
    <cellStyle name="regstoresfromspecstores" xfId="932" xr:uid="{EBADD393-4737-4E60-A6C8-2E181F55EA62}"/>
    <cellStyle name="Reset  - Style7" xfId="933" xr:uid="{1356A3D4-B272-41AA-B323-28E3A7233307}"/>
    <cellStyle name="Reset range style to defaults" xfId="934" xr:uid="{2122870D-24E4-465F-89D3-CC7950A6AE44}"/>
    <cellStyle name="Result" xfId="935" xr:uid="{583FB818-0A32-492E-8FDB-14D65E501A7D}"/>
    <cellStyle name="Result 1" xfId="936" xr:uid="{3C0FAC3C-F184-4768-84A7-D7879945F8FB}"/>
    <cellStyle name="Result 1 1" xfId="937" xr:uid="{FAC7B93B-4312-4490-829D-9B2170AD9610}"/>
    <cellStyle name="Result 1 1 1" xfId="938" xr:uid="{7E241803-DA4E-411F-8EDF-32B82548F3A1}"/>
    <cellStyle name="Result 1 1 2" xfId="939" xr:uid="{25BD26CB-6C0C-4B57-B9BA-0DC16E3BDC7E}"/>
    <cellStyle name="Result 1 2" xfId="940" xr:uid="{B243E9BC-5929-4CAF-B81D-E45AE20706F7}"/>
    <cellStyle name="Result 1_Bench Mark Poly &amp; Pet 2009" xfId="941" xr:uid="{CA75A447-F07F-4D42-BAD9-97FFB9CFB71F}"/>
    <cellStyle name="Result 2" xfId="942" xr:uid="{FA330F75-F581-4985-81E4-1CE90B705ED4}"/>
    <cellStyle name="Result 2 1" xfId="943" xr:uid="{428466FA-C37B-47A4-B151-F70FCB13AF24}"/>
    <cellStyle name="Result 2_Bench Mark Poly &amp; Pet 2009" xfId="944" xr:uid="{284026C4-7E08-4C53-A402-EDC461FD1AF7}"/>
    <cellStyle name="Result 3" xfId="945" xr:uid="{7FF2A02D-72E6-4F8F-9209-126C30DD5367}"/>
    <cellStyle name="Result_FOH NOV 09" xfId="946" xr:uid="{7AD2288B-F6A7-401B-AB6E-8B6FB7920523}"/>
    <cellStyle name="RevList" xfId="947" xr:uid="{5B865E15-9217-412D-A08D-EA4710D753BF}"/>
    <cellStyle name="RevList 2" xfId="1218" xr:uid="{1618443B-D2CB-4AD4-BC8C-63017CA06B4A}"/>
    <cellStyle name="rmal_h2 composition" xfId="948" xr:uid="{A360BF59-8E82-4EC1-9AC5-63717D374D05}"/>
    <cellStyle name="Salomon Logo" xfId="949" xr:uid="{2C77931A-4D75-4E0E-9DAF-6A180A157BA9}"/>
    <cellStyle name="SAPBEXstdData" xfId="950" xr:uid="{FC445C5C-7BC8-47C4-830A-C153132B3D7C}"/>
    <cellStyle name="SAPBEXstdItem 2" xfId="951" xr:uid="{33729E66-E852-425C-AB4B-9D7EC50DD6A7}"/>
    <cellStyle name="SCH1" xfId="952" xr:uid="{4CDF024B-21B8-47A6-AF25-C5D9760710C6}"/>
    <cellStyle name="section head" xfId="953" xr:uid="{3D0C5902-2B0A-4C47-9509-06F351113FE8}"/>
    <cellStyle name="SHADEDSTORES" xfId="954" xr:uid="{902A7393-DA1F-41D2-9D4E-D713FE2C7EA4}"/>
    <cellStyle name="small border line" xfId="955" xr:uid="{39916FDF-DB67-43B2-93CE-24670F88B648}"/>
    <cellStyle name="small border line 2" xfId="1489" xr:uid="{90E93F9E-090C-41C0-AAB0-81AAA479678A}"/>
    <cellStyle name="specstores" xfId="956" xr:uid="{8A74FFF8-5402-4612-A8D0-690BED1B6EA1}"/>
    <cellStyle name="Standard" xfId="957" xr:uid="{6CFC98F6-55BC-4971-8334-FC20339C22BA}"/>
    <cellStyle name="Style 1" xfId="958" xr:uid="{C26EE712-5CCD-4F85-828E-C81B57DA383D}"/>
    <cellStyle name="Style 1 2" xfId="1476" xr:uid="{37F628BB-861B-4C30-AA3A-B4B188667773}"/>
    <cellStyle name="Style 22" xfId="959" xr:uid="{8CA8F8D0-4D36-4A1A-813F-67066ADE9CC9}"/>
    <cellStyle name="Style 23" xfId="960" xr:uid="{3648EE32-568A-4DEA-991F-361C0EE15513}"/>
    <cellStyle name="Style 24" xfId="961" xr:uid="{B35F8663-3F38-429F-9D3B-557FF3E405D4}"/>
    <cellStyle name="Style 26" xfId="962" xr:uid="{336A5454-EABE-4E65-8EBA-F8777F40A00F}"/>
    <cellStyle name="Style 27" xfId="963" xr:uid="{ED37D32D-53F0-4090-A598-95E11865FB63}"/>
    <cellStyle name="style1" xfId="964" xr:uid="{681E0697-ECAF-44B7-B65D-3F7DC969095F}"/>
    <cellStyle name="SubHeading" xfId="965" xr:uid="{93DF7927-59C5-4D44-ABA6-4B5CEAD77E4B}"/>
    <cellStyle name="Subtotal" xfId="966" xr:uid="{D2F4DE8B-82AB-4216-9A74-16AA59675419}"/>
    <cellStyle name="Table  - Style6" xfId="967" xr:uid="{37F248EA-0B10-4395-BE87-07BAA6F0B327}"/>
    <cellStyle name="Table Head" xfId="968" xr:uid="{FA75848E-3EF0-4E83-941B-6059F026944A}"/>
    <cellStyle name="Table Source" xfId="969" xr:uid="{18EEF8E6-A54D-444E-9E38-68B74ADC71A4}"/>
    <cellStyle name="Table Text" xfId="970" xr:uid="{97364649-91C6-4F3E-B9CD-EE433811B209}"/>
    <cellStyle name="Table Title" xfId="971" xr:uid="{FEA91262-73DD-4C33-B393-B8F07CE8084A}"/>
    <cellStyle name="Table Units" xfId="972" xr:uid="{4E4D8E43-BEFE-4D26-AE02-06D1325A6965}"/>
    <cellStyle name="TED STANDARD" xfId="973" xr:uid="{9F0A0F6E-B4AB-4C31-9AB2-945673259F93}"/>
    <cellStyle name="Testo avviso" xfId="974" xr:uid="{1CDAC598-7920-4DE7-A931-66B7F417A162}"/>
    <cellStyle name="Testo descrittivo" xfId="975" xr:uid="{BB970AD3-741C-4F43-87BB-21FB12674809}"/>
    <cellStyle name="Text" xfId="976" xr:uid="{A18047B7-EF98-4717-BBC1-3E94EDE9EA00}"/>
    <cellStyle name="Text 1" xfId="977" xr:uid="{E26AE253-68B2-4238-A8F7-8AFEDAEB7A3B}"/>
    <cellStyle name="Text 2" xfId="978" xr:uid="{D2BE0372-CD77-4C07-B9E5-1321AEFC003C}"/>
    <cellStyle name="Text Head 1" xfId="979" xr:uid="{7DDA7E83-A1D9-4DB6-9C2E-B3B486119ED6}"/>
    <cellStyle name="Text Head 2" xfId="980" xr:uid="{D30034F9-2CE3-4405-B582-3D461C405998}"/>
    <cellStyle name="Text Indent 1" xfId="981" xr:uid="{55347DF0-8792-45F3-8C86-DB6A1D188AB2}"/>
    <cellStyle name="Text Indent 2" xfId="982" xr:uid="{3ACBE9C8-893E-4D9A-8734-0DDEF2E01913}"/>
    <cellStyle name="Text Indent A" xfId="983" xr:uid="{9BF81A78-411E-4791-8DB5-3F281F9267E1}"/>
    <cellStyle name="Text Indent B" xfId="984" xr:uid="{096B9C15-3D1A-494D-9C6A-A236FF6C2891}"/>
    <cellStyle name="Text Indent B 2" xfId="1477" xr:uid="{80B61945-C09D-419F-80A9-7DD7A8EB22E0}"/>
    <cellStyle name="Text Indent C" xfId="985" xr:uid="{DE9DF7EF-021E-4CEA-B029-F118080E8A37}"/>
    <cellStyle name="Text Indent C 2" xfId="1478" xr:uid="{42411187-31F8-4076-B189-C009658F0800}"/>
    <cellStyle name="Tickmark" xfId="986" xr:uid="{55838D75-938D-4522-8426-422FB9823B4C}"/>
    <cellStyle name="Titel" xfId="987" xr:uid="{BA6974EF-5346-40CB-9F9D-1A6B3885C245}"/>
    <cellStyle name="Title  - Style1" xfId="989" xr:uid="{48D6CAD0-6B0C-454B-A6CD-FC4D92B4B068}"/>
    <cellStyle name="Title 1" xfId="990" xr:uid="{1698883A-81F6-495B-9FCF-3995A0FECDB3}"/>
    <cellStyle name="Title 10" xfId="1525" xr:uid="{95F7D076-D873-477F-B199-40828FEBEF5F}"/>
    <cellStyle name="Title 2" xfId="991" xr:uid="{FA458247-4052-47EC-A239-BCAA95C15CC4}"/>
    <cellStyle name="Title 2 2" xfId="1479" xr:uid="{1498D22A-CC28-4848-A984-8B88410C6014}"/>
    <cellStyle name="Title 3" xfId="992" xr:uid="{DC0DAA76-0A90-462F-8929-933E0C88ED98}"/>
    <cellStyle name="Title 4" xfId="993" xr:uid="{6721E0B2-8294-4833-A978-DB69C65AB85E}"/>
    <cellStyle name="Title 5" xfId="988" xr:uid="{6270F57A-80C1-4C1B-B2DD-73FFFA6DFAAE}"/>
    <cellStyle name="Title 6" xfId="1541" xr:uid="{D90249D9-2667-4EF5-8053-58C2332204A0}"/>
    <cellStyle name="Title 7" xfId="1528" xr:uid="{541AD89B-9133-4D5B-8708-B4738553639C}"/>
    <cellStyle name="Title 8" xfId="1550" xr:uid="{F5687C4F-76E3-4873-A66A-7707F5BB94B5}"/>
    <cellStyle name="Title 9" xfId="1523" xr:uid="{CD0C163E-B70B-4627-A7BD-C766E472F318}"/>
    <cellStyle name="Titolo" xfId="994" xr:uid="{83A99321-7E67-4A51-B526-27EF9DEE144C}"/>
    <cellStyle name="Titolo 1" xfId="995" xr:uid="{E981C721-B3A3-452C-A17D-65B5D2F9B0D9}"/>
    <cellStyle name="Titolo 2" xfId="996" xr:uid="{9358C8C7-C2E3-42CB-B303-1F027DFC591A}"/>
    <cellStyle name="Titolo 3" xfId="997" xr:uid="{810740C4-4CA8-4996-86E4-AE5DB09AD535}"/>
    <cellStyle name="Titolo 4" xfId="998" xr:uid="{62EEA670-EE10-443F-B741-B6879EC00068}"/>
    <cellStyle name="TOC 1" xfId="999" xr:uid="{43CF657B-F778-4B08-BE88-0B9DE3940DEC}"/>
    <cellStyle name="TOC 2" xfId="1000" xr:uid="{1F38D5CC-38B6-4C0D-BCA8-8148E826FE56}"/>
    <cellStyle name="Totaal" xfId="1001" xr:uid="{E5ED8436-6E8A-4AAA-A788-C7A24C8D92AC}"/>
    <cellStyle name="Total 1" xfId="1003" xr:uid="{7E6C3FC3-A19C-4DB7-A172-44FC41132541}"/>
    <cellStyle name="Total 2" xfId="1004" xr:uid="{4E72EE40-EE58-4E8E-A91E-B430C4331D56}"/>
    <cellStyle name="Total 2 2" xfId="1480" xr:uid="{0888CA3B-3BDF-431F-B635-365B8584CA0A}"/>
    <cellStyle name="Total 3" xfId="1005" xr:uid="{17C11D4D-F932-40A5-BC8E-1485F9D0CA37}"/>
    <cellStyle name="Total 4" xfId="1006" xr:uid="{305128E2-3A4B-44E3-B5C5-007B1E43F94F}"/>
    <cellStyle name="Total 5" xfId="1002" xr:uid="{C1F8E529-2D91-464A-868D-E15E0BF0B018}"/>
    <cellStyle name="Totale" xfId="1007" xr:uid="{DCBC34DC-E913-46CC-B792-5C6604C4005F}"/>
    <cellStyle name="totalmarch" xfId="1008" xr:uid="{EA745F92-DE50-4D92-89D1-1BE7820BCA60}"/>
    <cellStyle name="TotCol - Style5" xfId="1009" xr:uid="{7F1C2557-4B15-4C7D-A824-9F184D2F379E}"/>
    <cellStyle name="TotRow - Style4" xfId="1010" xr:uid="{6C743030-15A4-4ED6-BE7A-C5546D3180B7}"/>
    <cellStyle name="Tusental (0)_laroux" xfId="1011" xr:uid="{EE670EBF-0500-40D1-B92A-30BD481F0E4E}"/>
    <cellStyle name="Tusental_laroux" xfId="1012" xr:uid="{186469EE-8AD9-4024-9B26-63C267FFEDEE}"/>
    <cellStyle name="Uitvoer" xfId="1013" xr:uid="{DFD5A422-62EF-4530-B314-1574F2DF1CD7}"/>
    <cellStyle name="UR" xfId="1014" xr:uid="{52230F2A-52C2-466A-852D-BFAAB2DFC873}"/>
    <cellStyle name="Valore non valido" xfId="1015" xr:uid="{034539AC-E1E6-4F50-A671-37ACE127AABE}"/>
    <cellStyle name="Valore valido" xfId="1016" xr:uid="{CB619A9D-88AD-43A8-B987-D690A5D18FDB}"/>
    <cellStyle name="Valuta (0)" xfId="1017" xr:uid="{0E17CE5E-E2F2-4A73-BA94-C2B39EE337DF}"/>
    <cellStyle name="Valuta (0) 2" xfId="1481" xr:uid="{B4CDA448-3BF7-4B4C-8A99-E84DF8968898}"/>
    <cellStyle name="Valuta_laroux" xfId="1018" xr:uid="{5A6A2CE4-0BB6-4722-8007-885F678C31FD}"/>
    <cellStyle name="Verklarende tekst" xfId="1019" xr:uid="{7FD66F8E-4B38-42E5-8E87-9B6CC52EE329}"/>
    <cellStyle name="W" xfId="1020" xr:uid="{E1A306E6-FFD5-406E-A0F8-E7503DF3A909}"/>
    <cellStyle name="W 2" xfId="1219" xr:uid="{6225A7E1-20B6-4319-981B-80BE1EC6F70B}"/>
    <cellStyle name="W_20-2 NAN" xfId="1021" xr:uid="{B9637B76-67C2-4FB6-BE8F-A3F097DD0718}"/>
    <cellStyle name="W_20-2 NAN_Book1" xfId="1022" xr:uid="{7DC99B8A-C0D2-4F67-BA8F-A9EABC107CFF}"/>
    <cellStyle name="W_B &amp; Z" xfId="1023" xr:uid="{69F106C5-9135-4F32-BCF6-DDDECD610387}"/>
    <cellStyle name="W_B &amp; Z_Book1" xfId="1024" xr:uid="{193C0A99-00DC-4174-B5AF-26DF991F4E6E}"/>
    <cellStyle name="W_B &amp; Z_Construction_Revenue and cost (from nu+ vee)" xfId="1025" xr:uid="{0558C675-6B7D-49CB-85C1-7E86F4372D4B}"/>
    <cellStyle name="W_Book1" xfId="1026" xr:uid="{E2C86C70-5807-435D-9462-51D618AD5668}"/>
    <cellStyle name="W_Construction_Revenue and cost (from nu+ vee)" xfId="1027" xr:uid="{B8CCE200-878F-4379-B80A-4CC6533DFBDA}"/>
    <cellStyle name="W_F123" xfId="1028" xr:uid="{EC3656F1-8639-4D62-A412-06ADA3F1F602}"/>
    <cellStyle name="W_F123_Book1" xfId="1029" xr:uid="{925F7D0B-6B3C-447D-8D54-38853160E248}"/>
    <cellStyle name="W_from Vee (version 1)" xfId="1030" xr:uid="{8F12CDA1-8651-4FFC-9666-5C3AB6E9EAFE}"/>
    <cellStyle name="W_from Vee (version 1)_Book1" xfId="1031" xr:uid="{ABF61E80-1822-4A7F-B598-DE1F54FC07F6}"/>
    <cellStyle name="W_L" xfId="1032" xr:uid="{B2037A6E-E804-46D7-A32B-CF5943B684D0}"/>
    <cellStyle name="W_L_Book1" xfId="1033" xr:uid="{08A66F41-AFA1-44A7-AEE8-D62B8E331341}"/>
    <cellStyle name="W_Salary_09.30.04" xfId="1034" xr:uid="{CE2B946F-7376-42D1-AA0B-749C60D8711A}"/>
    <cellStyle name="W_Salary_09.30.04_Book1" xfId="1035" xr:uid="{7D9CA653-3030-4845-BB37-ED16C5F0EBB6}"/>
    <cellStyle name="W_WT" xfId="1036" xr:uid="{6E7EB244-D0EB-4EC1-9CD8-5C525737892A}"/>
    <cellStyle name="W_WT_Book1" xfId="1037" xr:uid="{2FFD1113-C28C-41FF-AD8D-71520023D463}"/>
    <cellStyle name="W_WT_Construction_Revenue and cost (from nu+ vee)" xfId="1038" xr:uid="{7227BD05-69A9-4EC3-88D9-8697E5F33B42}"/>
    <cellStyle name="Waarschuwingstekst" xfId="1039" xr:uid="{D7E3AAA2-494E-423A-A405-D1E27E4C92FD}"/>
    <cellStyle name="Währung [0]_Tabelle1" xfId="1040" xr:uid="{4F3CBD6E-F046-49AB-BD21-B34365BBF8AC}"/>
    <cellStyle name="Währung_Tabelle1" xfId="1041" xr:uid="{BB5A30B8-8FEA-4474-A13C-2A5104835DB5}"/>
    <cellStyle name="Warning Text 1" xfId="1043" xr:uid="{6880CE01-04A7-4E5D-AB9F-B90A8547B5BD}"/>
    <cellStyle name="Warning Text 2" xfId="1044" xr:uid="{CA102122-F3E1-4544-B0DB-C30B8444C6D5}"/>
    <cellStyle name="Warning Text 2 2" xfId="1482" xr:uid="{6EB372C5-FE83-4868-A99D-3A3B1FBBDE19}"/>
    <cellStyle name="Warning Text 3" xfId="1045" xr:uid="{27C742A7-8359-4216-BF1D-7E93E016E3D4}"/>
    <cellStyle name="Warning Text 4" xfId="1046" xr:uid="{F1FB42EE-B36A-40F9-B99A-1D7BEFD0CFA1}"/>
    <cellStyle name="Warning Text 5" xfId="1042" xr:uid="{F3100715-ADB8-45EE-A613-3D071D553A7B}"/>
    <cellStyle name="wrap" xfId="1047" xr:uid="{14265D82-8117-4D0B-9CF2-B15289B8DA0D}"/>
    <cellStyle name="Wไhrung [0]_35ERI8T2gbIEMixb4v26icuOo" xfId="1048" xr:uid="{101BCE48-7367-4F16-B710-67AA3D13F818}"/>
    <cellStyle name="Wไhrung_35ERI8T2gbIEMixb4v26icuOo" xfId="1049" xr:uid="{145C59AC-2B3B-4BE7-AAF6-96D7542B4BDE}"/>
    <cellStyle name="ｵﾒﾁ｡ﾒﾃ爼ﾗ靉ﾁ篦ｧﾋﾅﾒﾂﾁﾔｵﾔ" xfId="1050" xr:uid="{5B580E22-8412-4913-AEDB-CBD3FD6BE381}"/>
    <cellStyle name="การคำนวณ" xfId="1062" xr:uid="{F4E5FE86-3D4A-4129-8146-A31552606F31}"/>
    <cellStyle name="ข้อความเตือน" xfId="1063" xr:uid="{4CF5E0FD-34F6-43BE-8AC5-31ED20624D1A}"/>
    <cellStyle name="ข้อความอธิบาย" xfId="1064" xr:uid="{CBB05942-F0A2-4106-81C0-EBF1EFCB37DC}"/>
    <cellStyle name="ค@ฏ๋_1111D2111DQ2" xfId="1065" xr:uid="{23E35227-ACCA-4D8C-97A3-AC2A449AFB2F}"/>
    <cellStyle name="คdคภฆ์[0]_1111D2111DQ2" xfId="1066" xr:uid="{233C1CC3-17C1-45A7-85CD-9E25F56BC641}"/>
    <cellStyle name="คdคภฆ์_1111D2111DQ1" xfId="1067" xr:uid="{8DFC45C9-9135-48C7-BA30-53396D31048A}"/>
    <cellStyle name="เครื่องหมายจุลภาค [0]_~0391937" xfId="1052" xr:uid="{9C6D6BB2-9E3E-44BF-B03B-5791DB4F22A8}"/>
    <cellStyle name="เครื่องหมายจุลภาค 2" xfId="1053" xr:uid="{D5467136-6755-4E1A-BEB4-66E6AC9C26DD}"/>
    <cellStyle name="เครื่องหมายจุลภาค 2 2" xfId="1220" xr:uid="{AD3F03C6-8733-4042-B51E-C758281558BF}"/>
    <cellStyle name="เครื่องหมายจุลภาค 2 3" xfId="1483" xr:uid="{AD08CB87-0149-4FFB-B9C4-4D9BAED09DA3}"/>
    <cellStyle name="เครื่องหมายจุลภาค_~0391937" xfId="1054" xr:uid="{D205D67F-B39D-45D1-8686-3A402BF0C76D}"/>
    <cellStyle name="เครื่องหมายเปอร์เซ็นต์_~4510722" xfId="1051" xr:uid="{1B9A9BF9-61E4-4714-B0DA-132B1DDA7C4A}"/>
    <cellStyle name="เครื่องหมายสกุลเงิน [0]_~0391937" xfId="1055" xr:uid="{38CE0668-114E-43B1-B8A2-3EB9F8DBC540}"/>
    <cellStyle name="เครื่องหมายสกุลเงิน_~0391937" xfId="1056" xr:uid="{3BF9684A-2CD4-45D4-BA17-F3EC7E382B89}"/>
    <cellStyle name="ชื่อเรื่อง" xfId="1068" xr:uid="{E2BD30B6-272B-4223-AAED-DC13BD60709C}"/>
    <cellStyle name="เชื่อมโยงหลายมิติ" xfId="1057" xr:uid="{96C54E52-F2D2-455D-A0E3-0A403451798A}"/>
    <cellStyle name="เซลล์ตรวจสอบ" xfId="1058" xr:uid="{BC8EA3C7-2E76-4C06-BEA2-4B5EB93C26F9}"/>
    <cellStyle name="เซลล์ที่มีการเชื่อมโยง" xfId="1059" xr:uid="{6A724211-BFF3-4FDB-887E-260558087D9B}"/>
    <cellStyle name="ณfน๔ [0]_Book1" xfId="1069" xr:uid="{BA051DC7-DBB5-4A97-A24D-4E6BBC86CA16}"/>
    <cellStyle name="ณfน๔_Book1" xfId="1070" xr:uid="{06CE689D-24DD-4E54-8C46-2919FC08CB3E}"/>
    <cellStyle name="ดี" xfId="1071" xr:uid="{B35B8981-479E-43C1-98FB-F1BFBCE0E023}"/>
    <cellStyle name="ตามการเชื่อมโยงหลายมิติ" xfId="1072" xr:uid="{0831BB5F-FF62-4C27-87F1-8B1FCD19FFDD}"/>
    <cellStyle name="น้บะภฒ_95" xfId="1073" xr:uid="{A6A0CBB3-6A9F-4680-96E0-FF4122FCE636}"/>
    <cellStyle name="ปกติ 2" xfId="1074" xr:uid="{5388D58D-9442-4AF7-A365-A62D99B9EB73}"/>
    <cellStyle name="ปกติ 2 2" xfId="1075" xr:uid="{4F9F5E38-4EB3-40E5-884B-FFC89BE3A3FB}"/>
    <cellStyle name="ปกติ 2 2 2" xfId="1517" xr:uid="{90F0B9D3-AFA9-44C4-ACBF-507117E4C77E}"/>
    <cellStyle name="ปกติ_~0391937" xfId="1076" xr:uid="{68DB8FA2-E8D0-4A5D-A26B-0722C54CA864}"/>
    <cellStyle name="ป้อนค่า" xfId="1077" xr:uid="{55FAEC89-81DE-45B3-950C-8DE861CA470C}"/>
    <cellStyle name="ปานกลาง" xfId="1078" xr:uid="{B43E4DFD-D58A-4467-9341-2D089489A663}"/>
    <cellStyle name="ผลรวม" xfId="1079" xr:uid="{F55C5CF7-F494-4742-B43D-373AFEB1EAAD}"/>
    <cellStyle name="แย่" xfId="1060" xr:uid="{E7A475B3-971E-4E17-BAD1-E60CA122FAC7}"/>
    <cellStyle name="ฤ?ธถ [0]_95" xfId="1080" xr:uid="{516116E4-170B-4FF9-B147-78B874143301}"/>
    <cellStyle name="ฤ?ธถ_95" xfId="1081" xr:uid="{D364AE1B-455D-471A-A57B-7CA05CD887E2}"/>
    <cellStyle name="ฤธถ [0]_0e82ylkxXsZu0YORaMwizTk2E" xfId="1082" xr:uid="{8F64FAFB-5C07-4E8B-B897-0D2001CD79AD}"/>
    <cellStyle name="ฤธถ_0e82ylkxXsZu0YORaMwizTk2E" xfId="1083" xr:uid="{D68D567A-629A-44B7-A386-795AFC80AB78}"/>
    <cellStyle name="ลEญ [0]_laroux" xfId="1084" xr:uid="{77E8FF0C-0F68-4154-9794-CD401F7231B8}"/>
    <cellStyle name="ลEญ_laroux" xfId="1085" xr:uid="{182E849A-5BDD-4E19-9819-06FB27FCDC63}"/>
    <cellStyle name="ลวดลาย" xfId="1086" xr:uid="{3C70FD28-CAF0-49DB-9535-1A02CC08DB0A}"/>
    <cellStyle name="ล๋ศญ [0]_0e82ylkxXsZu0YORaMwizTk2E" xfId="1087" xr:uid="{D5F29382-FA66-434E-8C7F-140DE1338029}"/>
    <cellStyle name="ล๋ศญ_0e82ylkxXsZu0YORaMwizTk2E" xfId="1088" xr:uid="{B969BE7D-73DC-440D-911A-46DE18568456}"/>
    <cellStyle name="วฅมุ_4ฟ๙ฝวภ๛" xfId="1089" xr:uid="{C8033FE4-9EBF-43E1-87A7-47E83FA654C5}"/>
    <cellStyle name="ส่วนที่ถูกเน้น1" xfId="1090" xr:uid="{683A8164-58B5-4825-AEA3-7C6DE14C9784}"/>
    <cellStyle name="ส่วนที่ถูกเน้น2" xfId="1091" xr:uid="{B6FACF63-DC6D-49FB-955C-2ABA8B373857}"/>
    <cellStyle name="ส่วนที่ถูกเน้น3" xfId="1092" xr:uid="{E4E7FFF0-E04A-4E94-A23B-FD8DB9AAE6B8}"/>
    <cellStyle name="ส่วนที่ถูกเน้น4" xfId="1093" xr:uid="{8A41DCAA-6FF0-454B-B890-27A22A574832}"/>
    <cellStyle name="ส่วนที่ถูกเน้น5" xfId="1094" xr:uid="{98D738D5-2890-498F-82B0-81AE361E46CA}"/>
    <cellStyle name="ส่วนที่ถูกเน้น6" xfId="1095" xr:uid="{FE06CDA6-5FDF-4232-A70D-D5165F7ACB7F}"/>
    <cellStyle name="แสดงผล" xfId="1061" xr:uid="{052E8DF6-2584-43DD-91D6-DB41D9A67512}"/>
    <cellStyle name="หมายเหตุ" xfId="1096" xr:uid="{A4C3662A-214E-4D99-80B3-5A7366845DB1}"/>
    <cellStyle name="หัวเรื่อง 1" xfId="1097" xr:uid="{F14397FB-157B-4735-B177-6240037E299C}"/>
    <cellStyle name="หัวเรื่อง 2" xfId="1098" xr:uid="{FBFB4F3E-8929-4108-8550-CB1523534CEA}"/>
    <cellStyle name="หัวเรื่อง 3" xfId="1099" xr:uid="{830E2FC2-4A33-457A-97F3-CB94D93E2157}"/>
    <cellStyle name="หัวเรื่อง 4" xfId="1100" xr:uid="{10809105-45DB-4EF1-937F-2DF2514444DF}"/>
    <cellStyle name="ơ᪒＀＀＀＀＀＀＀＀＀＀＀＀＀＀＀＀＀＀＀＀＀＀＀＀＀＀＀＀ma_QTR94_95_1ฟ๙ศธบ๑ณปฟช (2)" xfId="1101" xr:uid="{6CC61591-7F9D-4D21-8624-E4FE577E66F4}"/>
    <cellStyle name="…_x000e__x000a_ธ๎_x000c_U_x0001_ฅ_x0005_ด_x000a__x0007__x0001__x0001_" xfId="1102" xr:uid="{EE01C901-912A-485B-9532-556F37233D48}"/>
    <cellStyle name="_x001d_๐&quot;_x000c_์๒_x000c_฿U_x0001_ญ_x0005_J_x000f__x0007__x0001__x0001_" xfId="1103" xr:uid="{AEA7C645-EE8C-49E1-8DB6-CFE07C20FBFC}"/>
    <cellStyle name="_x001d_๐7_x000c_๎_x0017__x000d_เU_x0001_า_x0006_|!_x0007__x0001__x0001_" xfId="1104" xr:uid="{D3CDB47C-20C1-45B6-A852-EC3DC3413A9B}"/>
    <cellStyle name="_x001d_๐7_x000c_๎_x0017__x000d_เU_x0001_า_x0006_!_x0007__x0001__x0001_" xfId="1105" xr:uid="{D9C6B871-E384-4AE3-98AA-8A5BCD58771F}"/>
    <cellStyle name="_x001d_๐๏%$ฟ&amp;_x0017__x000b__x0008_ศ_x001c__x001d__x0007__x0001__x0001_" xfId="1106" xr:uid="{E2339ED2-EBF7-4F44-BD10-972102790B99}"/>
    <cellStyle name="_xddb0_̟ᩒb_xdddc_̟ᩢb_xde1c_̟ᩲbơ᪂bơ᪒＀＀＀＀＀＀＀＀＀＀＀＀＀＀＀＀＀＀＀＀＀＀＀＀＀＀＀＀ma_QTR94_95_1ฟ๙ศธบ๑ณปฟช (2)" xfId="1107" xr:uid="{16ED2399-105F-46C0-8D88-7F66976DEE05}"/>
    <cellStyle name="백분율_95" xfId="1108" xr:uid="{D9DF4540-2255-4FE7-B721-3324ADE2BD9B}"/>
    <cellStyle name="콤마 [0]_12월" xfId="1109" xr:uid="{E9A803AA-A6EB-4A67-AE57-4B75CEECD417}"/>
    <cellStyle name="콤마_12월" xfId="1110" xr:uid="{C6B54637-A67D-4089-A17A-3C2DE1B2D4E7}"/>
    <cellStyle name="통화 [0]_12월" xfId="1111" xr:uid="{779F578E-ED36-43FD-827C-B7AB9ED3047A}"/>
    <cellStyle name="통화_12월" xfId="1112" xr:uid="{F1EBB8C2-DF31-4EE9-85D9-ED8932CC2431}"/>
    <cellStyle name="표준_1.6GB" xfId="1113" xr:uid="{615901FB-7850-4C3F-8A02-11282860C85E}"/>
    <cellStyle name="一般_~4664860" xfId="1114" xr:uid="{EACE901E-04B2-453C-8798-FF96FB8AE0E2}"/>
    <cellStyle name="千位分隔_10原料汇总" xfId="1115" xr:uid="{888B0FBC-E231-42CB-9789-9825451E6AB3}"/>
    <cellStyle name="千分位[0]_LC (2)" xfId="1116" xr:uid="{8CBE3401-273D-434C-B766-1D7224243EEE}"/>
    <cellStyle name="千分位_LC (2)" xfId="1117" xr:uid="{974765DC-E1A0-4820-8809-A4D14D336D94}"/>
    <cellStyle name="后继超级链接" xfId="1118" xr:uid="{16706B79-06F2-494B-A8FE-CF7E8E3F5C7C}"/>
    <cellStyle name="常规_03-三表 (1)" xfId="1119" xr:uid="{E206EDDA-AE35-4FCA-BE9F-054EEC700AEC}"/>
    <cellStyle name="未定義" xfId="1120" xr:uid="{2B2A1122-8342-4EA2-A354-FA186012EBFC}"/>
    <cellStyle name="桁区切り [0.00]_4550" xfId="1121" xr:uid="{B1DEFD6B-FEEC-4577-A846-1263D17D5AF0}"/>
    <cellStyle name="桁区切り_272W_COSTBREWDOWN_1" xfId="1122" xr:uid="{39AC98B3-BBED-4E98-8BD9-36704708F33B}"/>
    <cellStyle name="標準_(3)売掛金" xfId="1123" xr:uid="{54C00550-8773-440F-915E-242FC6B68CA4}"/>
    <cellStyle name="爼ﾗ靉ﾁ篦ｧﾋﾅﾒﾂﾁﾔｵﾔ" xfId="1124" xr:uid="{A1049D7D-E10D-4C00-8913-8851F7B0B944}"/>
    <cellStyle name="磨葬e義" xfId="1125" xr:uid="{9324C13F-72B5-4488-BF58-4AC98F893C64}"/>
    <cellStyle name="貨幣 [0]_liz-ss" xfId="1126" xr:uid="{48650313-2C52-4A94-A5E1-69A26A672D40}"/>
    <cellStyle name="貨幣[0]_LC (2)" xfId="1127" xr:uid="{0C1FD719-E396-4CA2-B260-AD72D3E4C897}"/>
    <cellStyle name="貨幣_LC (2)" xfId="1128" xr:uid="{3B16F443-24FE-4FC8-949F-5A06B97FF991}"/>
    <cellStyle name="超级链接" xfId="1129" xr:uid="{AD725381-6A60-4CBF-9252-58E5EB428C19}"/>
    <cellStyle name="通貨 [0.00]_laroux" xfId="1130" xr:uid="{DF7F36F5-ACAC-41EF-8E47-5AA4A8FCF33E}"/>
    <cellStyle name="通貨_laroux" xfId="1131" xr:uid="{F2D9649E-1271-42BD-9263-C67D13535E23}"/>
  </cellStyles>
  <dxfs count="0"/>
  <tableStyles count="0" defaultTableStyle="TableStyleMedium2" defaultPivotStyle="PivotStyleLight16"/>
  <colors>
    <mruColors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Users/ssrikusalanukul/Desktop/Tropical/2021/WP%20Seperate/YE21%20D%20Detail%20NFS/TC%20YE'21_C%20Series_V.0%20P'Ploy%20&#3648;&#3626;&#3619;&#3655;&#3592;&#3649;&#3605;&#3656;Conso%20exc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personal/thanyamon_kpmg_co_th/Documents/Tropical%20Canning/1.YE23!!/1.FS/V.4/1413565_2023%20Dec_FSA_Tropical%20Canning%20(Thailand)%20_EN_YE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Audit Conso"/>
      <sheetName val="Final analytic-Seperate"/>
      <sheetName val="Final analytic-Conso"/>
      <sheetName val="CON-A"/>
      <sheetName val="CON-L"/>
      <sheetName val="CON-P&amp;L"/>
      <sheetName val="ELIM"/>
      <sheetName val="Draft Cash flows YE"/>
      <sheetName val="Draft Cash flows Q3"/>
      <sheetName val="CF-seperate Q3'2021"/>
      <sheetName val="CF-1 seperate Q3'2021"/>
      <sheetName val="CF-conso Q3'2021"/>
      <sheetName val="CF-1 conso Q3'2021"/>
      <sheetName val="SUP Q3'2021"/>
      <sheetName val="NFS1 General Information"/>
      <sheetName val="NFS2 Summary of RPT for Q1"/>
      <sheetName val="NFS2 Summary of RPT for Q3"/>
      <sheetName val="NFS2 Summary of RPT for YE"/>
      <sheetName val="NFS2.0 C1 Goods&amp;Service of ELF"/>
      <sheetName val="TB ELF YE'21"/>
      <sheetName val="NFS2.1 C2 RPT Subsidiaries"/>
      <sheetName val="NFS2.2 C3 RPT Other RPT tran"/>
      <sheetName val="NFS2.3 C7 RPT Key Mgnt PersonQ1"/>
      <sheetName val="NFS2.3 C7 RPT Key Mgnt PersonQ2"/>
      <sheetName val="NFS2.3 C7 RPT Key Mgnt PersonQ3"/>
      <sheetName val="NFS2.3 C7 RPT Key Mgnt PersonYE"/>
      <sheetName val="NFS C7.2 EBO Management"/>
      <sheetName val="NFS C7.2 EBO Management (2022)"/>
      <sheetName val="NFS2.4 C5 RPT AR Related"/>
      <sheetName val="NFS2.5 C5 TFRS9 AR-Trade"/>
      <sheetName val="NFS2.6 C5 TFRS9 AR-Other"/>
      <sheetName val="NFS2.7 C5 Impair RPT AR"/>
      <sheetName val="NFS2.8 C6 Loan RP"/>
      <sheetName val="NFS2.9 C4 RPT AP Related"/>
      <sheetName val="NFS2.10 C4.2 NFS AP Other"/>
      <sheetName val="NFS3.1 C5 NFS AR Aging AR conso"/>
      <sheetName val="NFS3.2 C5 NFS AR Other"/>
      <sheetName val="NFS3.3 C5 Change Allowan AR"/>
      <sheetName val="NFS4 C15 Investment Sub"/>
      <sheetName val="NFS C15 Investment Sub YE"/>
      <sheetName val="NFS C10 IP for YE"/>
      <sheetName val="NFS C10.1 IP Fair Value for YE"/>
      <sheetName val="NFS5 PPE &amp; ROU"/>
      <sheetName val="NFS5.1 C11 FA for Quarter FS"/>
      <sheetName val="NFS5.2 C11 FA for YE"/>
      <sheetName val="NFS5.3 C12 ROU Q3"/>
      <sheetName val="NFS6 C14 SegmentQ1"/>
      <sheetName val="NFS6 C14 SegmentQ2"/>
      <sheetName val="NFS6 C14 SegmentQ3"/>
      <sheetName val="NFS6 C14 SegmentYE"/>
      <sheetName val="C14.1 TC Segment_GEOG"/>
      <sheetName val="C14.2 TC Segment_PROD"/>
      <sheetName val="C14.3 ELF Segment_GEOG&amp;PROD"/>
      <sheetName val="NFS C14.4 Large Customer_YE20"/>
      <sheetName val="NFS C14.5  Large Customer_YE19"/>
      <sheetName val="NFS7.1 C12.2 Lease"/>
      <sheetName val="NFS7.2 C12.3 ROU"/>
      <sheetName val="NFS8 C27 Dividend"/>
      <sheetName val="NFS C18 Tax for Quarter"/>
      <sheetName val="NFS C18 Tax for YE"/>
      <sheetName val="NFS C18.2 Effective Tax RateYE"/>
      <sheetName val="NFS C18.3 DTA_Conso for YE"/>
      <sheetName val="NFS C18.4 DTA_Sep for YE"/>
      <sheetName val="NFS9.1 C21 TFRS9 FV"/>
      <sheetName val="NFS9.2 C22 Non Derivetive"/>
      <sheetName val="NFS9.3 C13 FW Contract(ห้ามลบ)"/>
      <sheetName val="NFS9.4 C23 Foreign CUR"/>
      <sheetName val="NFS10 Commitment"/>
      <sheetName val="C24 Commitment_TC"/>
      <sheetName val="C24 Commitment_ELF"/>
      <sheetName val="C24 Capital commitment"/>
      <sheetName val="C25 Bank Guarantees"/>
      <sheetName val="NFS C26 SubsequentQ1"/>
      <sheetName val="NFS C8 EBO Summary for YE"/>
      <sheetName val="C8.1 NFS EBO Q1-Q4'20"/>
      <sheetName val="C8.2 EBO TC total"/>
      <sheetName val="C8.3 EBO ELF Total"/>
      <sheetName val="C8.4 NFS EBO 400 day"/>
      <sheetName val="C8.5 Discount Rate(OCI) YE19"/>
      <sheetName val="C8.6 Sensitivity"/>
      <sheetName val="NFS C9 Inventory for YE"/>
      <sheetName val="NFS C9.2 Inventory for YE"/>
      <sheetName val="NFS C9.3 Allowance invent YE"/>
      <sheetName val="NFS C16 Cash YE"/>
      <sheetName val="NFS C16.2 Cash YE"/>
      <sheetName val="NFS C17 Security of OD&amp;Loan YE"/>
      <sheetName val="NFS C17.2 Credit Facilities YE"/>
      <sheetName val="Manual Exp ห้ามลบ!!&gt;&gt;"/>
      <sheetName val="ExpTB PL After Adjust"/>
      <sheetName val="ExpTB BS After Adjust TC"/>
      <sheetName val="ExpSelling Admin"/>
      <sheetName val="ExpCost"/>
      <sheetName val="NFS21.1 Expenses by nature YE"/>
      <sheetName val="NFS C19 EPS YE"/>
      <sheetName val="NFS C20 Dividend YE20"/>
      <sheetName val="NotUse_Take equity P.T. Medan"/>
      <sheetName val="NotUse_BOT Rate"/>
      <sheetName val="NotUse_Purcha RM from P.T.Medan"/>
    </sheetNames>
    <sheetDataSet>
      <sheetData sheetId="0"/>
      <sheetData sheetId="1"/>
      <sheetData sheetId="2"/>
      <sheetData sheetId="3"/>
      <sheetData sheetId="4">
        <row r="57">
          <cell r="O57">
            <v>553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L-5-6"/>
      <sheetName val="PL-7"/>
      <sheetName val="SH8-9"/>
      <sheetName val="SH10-11"/>
      <sheetName val="CF-12-13"/>
      <sheetName val="SH-79999"/>
    </sheetNames>
    <sheetDataSet>
      <sheetData sheetId="0" refreshError="1">
        <row r="83">
          <cell r="C83">
            <v>3471587372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499984740745262"/>
    <pageSetUpPr fitToPage="1"/>
  </sheetPr>
  <dimension ref="A1:R64"/>
  <sheetViews>
    <sheetView topLeftCell="A10" zoomScale="85" zoomScaleNormal="85" zoomScaleSheetLayoutView="90" workbookViewId="0">
      <selection activeCell="D20" sqref="D20"/>
    </sheetView>
  </sheetViews>
  <sheetFormatPr defaultColWidth="8.85546875" defaultRowHeight="22.45" customHeight="1"/>
  <cols>
    <col min="1" max="1" width="49.85546875" customWidth="1"/>
    <col min="2" max="2" width="9.42578125" style="5" customWidth="1"/>
    <col min="3" max="3" width="2" style="4" customWidth="1"/>
    <col min="4" max="4" width="16" style="28" customWidth="1"/>
    <col min="5" max="5" width="2" style="28" customWidth="1"/>
    <col min="6" max="6" width="16" style="28" customWidth="1"/>
    <col min="7" max="7" width="2" style="28" customWidth="1"/>
    <col min="8" max="8" width="16" style="28" customWidth="1"/>
    <col min="9" max="9" width="2" style="28" customWidth="1"/>
    <col min="10" max="10" width="16" style="28" customWidth="1"/>
    <col min="11" max="11" width="2" style="28" customWidth="1"/>
    <col min="12" max="12" width="16" style="28" customWidth="1"/>
    <col min="13" max="13" width="2" style="28" customWidth="1"/>
    <col min="14" max="14" width="16" style="28" customWidth="1"/>
    <col min="15" max="15" width="2" style="28" customWidth="1"/>
    <col min="16" max="16" width="16" style="28" customWidth="1"/>
    <col min="18" max="18" width="15.28515625" bestFit="1" customWidth="1"/>
  </cols>
  <sheetData>
    <row r="1" spans="1:16" ht="22.45" customHeight="1">
      <c r="A1" s="1" t="s">
        <v>0</v>
      </c>
      <c r="B1" s="2"/>
      <c r="C1" s="16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6" ht="22.45" customHeight="1">
      <c r="A2" s="1" t="s">
        <v>88</v>
      </c>
      <c r="B2" s="2"/>
      <c r="C2" s="16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ht="22.45" customHeight="1">
      <c r="A3" s="132"/>
      <c r="B3" s="132"/>
      <c r="C3"/>
    </row>
    <row r="4" spans="1:16" ht="22.45" customHeight="1">
      <c r="D4" s="133" t="s">
        <v>89</v>
      </c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</row>
    <row r="6" spans="1:16" ht="22.45" customHeight="1">
      <c r="D6" s="57" t="s">
        <v>49</v>
      </c>
      <c r="F6" s="26"/>
      <c r="G6" s="57"/>
      <c r="H6" s="134" t="s">
        <v>55</v>
      </c>
      <c r="I6" s="134"/>
      <c r="J6" s="134"/>
      <c r="K6" s="58"/>
      <c r="L6" s="57" t="s">
        <v>90</v>
      </c>
      <c r="N6" s="57" t="s">
        <v>91</v>
      </c>
    </row>
    <row r="7" spans="1:16" ht="22.45" customHeight="1">
      <c r="D7" s="57" t="s">
        <v>92</v>
      </c>
      <c r="F7" s="26"/>
      <c r="G7" s="57"/>
      <c r="H7" s="26" t="s">
        <v>93</v>
      </c>
      <c r="I7" s="59"/>
      <c r="J7" s="26"/>
      <c r="K7" s="26"/>
      <c r="L7" s="57" t="s">
        <v>94</v>
      </c>
      <c r="N7" s="57" t="s">
        <v>95</v>
      </c>
      <c r="P7" s="57" t="s">
        <v>90</v>
      </c>
    </row>
    <row r="8" spans="1:16" ht="22.45" customHeight="1">
      <c r="B8" s="5" t="s">
        <v>5</v>
      </c>
      <c r="D8" s="26" t="s">
        <v>96</v>
      </c>
      <c r="F8" s="57" t="s">
        <v>53</v>
      </c>
      <c r="G8" s="57"/>
      <c r="H8" s="26" t="s">
        <v>97</v>
      </c>
      <c r="I8" s="57"/>
      <c r="J8" s="26" t="s">
        <v>98</v>
      </c>
      <c r="K8" s="26"/>
      <c r="L8" s="57" t="s">
        <v>99</v>
      </c>
      <c r="M8" s="57"/>
      <c r="N8" s="26" t="s">
        <v>100</v>
      </c>
      <c r="O8" s="57"/>
      <c r="P8" s="26" t="s">
        <v>94</v>
      </c>
    </row>
    <row r="9" spans="1:16" ht="22.45" customHeight="1">
      <c r="D9" s="135" t="s">
        <v>6</v>
      </c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</row>
    <row r="10" spans="1:16" ht="22.45" customHeight="1">
      <c r="A10" s="17" t="s">
        <v>101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ht="22.45" customHeight="1">
      <c r="A11" s="17" t="s">
        <v>102</v>
      </c>
      <c r="D11" s="18">
        <v>330000000</v>
      </c>
      <c r="E11" s="18"/>
      <c r="F11" s="18">
        <v>420491050</v>
      </c>
      <c r="G11" s="18"/>
      <c r="H11" s="18">
        <v>33000000</v>
      </c>
      <c r="I11" s="18"/>
      <c r="J11" s="18">
        <v>838897313</v>
      </c>
      <c r="K11" s="18"/>
      <c r="L11" s="18">
        <f>SUM(D11:J11)</f>
        <v>1622388363</v>
      </c>
      <c r="M11" s="18"/>
      <c r="N11" s="18">
        <v>410</v>
      </c>
      <c r="O11" s="18"/>
      <c r="P11" s="18">
        <f>SUM(L11:N11)</f>
        <v>1622388773</v>
      </c>
    </row>
    <row r="12" spans="1:16" ht="22.1">
      <c r="A12" s="10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ht="22.45" customHeight="1">
      <c r="A13" s="3" t="s">
        <v>103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ht="22.45" customHeight="1">
      <c r="A14" s="10" t="s">
        <v>104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ht="22.45" customHeight="1">
      <c r="A15" t="s">
        <v>105</v>
      </c>
      <c r="B15" s="5">
        <v>23</v>
      </c>
      <c r="D15" s="60">
        <v>0</v>
      </c>
      <c r="E15" s="18"/>
      <c r="F15" s="60">
        <v>0</v>
      </c>
      <c r="G15" s="18"/>
      <c r="H15" s="60">
        <v>0</v>
      </c>
      <c r="I15" s="18"/>
      <c r="J15" s="28">
        <v>-16500000</v>
      </c>
      <c r="L15" s="61">
        <f>SUM(D15:J15)</f>
        <v>-16500000</v>
      </c>
      <c r="M15" s="18"/>
      <c r="N15" s="60">
        <v>0</v>
      </c>
      <c r="O15" s="18"/>
      <c r="P15" s="21">
        <f>SUM(L15:N15)</f>
        <v>-16500000</v>
      </c>
    </row>
    <row r="16" spans="1:16" ht="22.45" customHeight="1">
      <c r="A16" s="10" t="s">
        <v>106</v>
      </c>
      <c r="D16" s="25">
        <v>0</v>
      </c>
      <c r="E16" s="18"/>
      <c r="F16" s="25">
        <v>0</v>
      </c>
      <c r="G16" s="18"/>
      <c r="H16" s="25">
        <v>0</v>
      </c>
      <c r="I16" s="18"/>
      <c r="J16" s="29">
        <f>SUM(J15)</f>
        <v>-16500000</v>
      </c>
      <c r="K16" s="18"/>
      <c r="L16" s="29">
        <f>SUM(D16:J16)</f>
        <v>-16500000</v>
      </c>
      <c r="M16" s="18"/>
      <c r="N16" s="53">
        <f>SUM(N15)</f>
        <v>0</v>
      </c>
      <c r="O16" s="18"/>
      <c r="P16" s="29">
        <f>SUM(L16:N16)</f>
        <v>-16500000</v>
      </c>
    </row>
    <row r="17" spans="1:18" ht="22.1">
      <c r="A17" s="10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3"/>
      <c r="O17" s="18"/>
      <c r="P17" s="18"/>
    </row>
    <row r="18" spans="1:18" ht="22.45" customHeight="1">
      <c r="A18" s="17" t="s">
        <v>107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3"/>
      <c r="O18" s="18"/>
      <c r="P18" s="18"/>
    </row>
    <row r="19" spans="1:18" ht="22.45" customHeight="1">
      <c r="A19" s="12" t="s">
        <v>108</v>
      </c>
      <c r="D19" s="60">
        <v>0</v>
      </c>
      <c r="E19" s="23"/>
      <c r="F19" s="60">
        <v>0</v>
      </c>
      <c r="G19" s="23"/>
      <c r="H19" s="60">
        <v>0</v>
      </c>
      <c r="I19" s="23"/>
      <c r="J19" s="70">
        <f>'PL9-10'!E49</f>
        <v>43482255</v>
      </c>
      <c r="K19" s="70"/>
      <c r="L19" s="93">
        <f>SUM(D19:J19)</f>
        <v>43482255</v>
      </c>
      <c r="M19" s="70"/>
      <c r="N19" s="70">
        <v>47</v>
      </c>
      <c r="P19" s="21">
        <f>SUM(L19:N19)</f>
        <v>43482302</v>
      </c>
      <c r="R19" s="78">
        <f>'PL9-10'!E51</f>
        <v>43482302</v>
      </c>
    </row>
    <row r="20" spans="1:18" ht="22.45" customHeight="1">
      <c r="A20" s="12" t="s">
        <v>109</v>
      </c>
      <c r="D20" s="75">
        <v>0</v>
      </c>
      <c r="E20" s="76"/>
      <c r="F20" s="75">
        <v>0</v>
      </c>
      <c r="G20" s="76"/>
      <c r="H20" s="75">
        <v>0</v>
      </c>
      <c r="I20" s="76"/>
      <c r="J20" s="75">
        <v>-490979</v>
      </c>
      <c r="K20" s="92"/>
      <c r="L20" s="93">
        <f>SUM(D20:J20)</f>
        <v>-490979</v>
      </c>
      <c r="M20" s="76"/>
      <c r="N20" s="75">
        <v>5</v>
      </c>
      <c r="O20" s="76"/>
      <c r="P20" s="21">
        <f>SUM(L20:N20)</f>
        <v>-490974</v>
      </c>
      <c r="R20" s="78">
        <f>'PL9-10'!E36</f>
        <v>0</v>
      </c>
    </row>
    <row r="21" spans="1:18" ht="22.45" customHeight="1">
      <c r="A21" s="17" t="s">
        <v>110</v>
      </c>
      <c r="D21" s="25">
        <v>0</v>
      </c>
      <c r="E21" s="37"/>
      <c r="F21" s="25">
        <v>0</v>
      </c>
      <c r="G21" s="37"/>
      <c r="H21" s="25">
        <v>0</v>
      </c>
      <c r="I21" s="37"/>
      <c r="J21" s="25">
        <f>SUM(J19:J20)</f>
        <v>42991276</v>
      </c>
      <c r="K21" s="90"/>
      <c r="L21" s="25">
        <f>SUM(D21:J21)</f>
        <v>42991276</v>
      </c>
      <c r="M21" s="37"/>
      <c r="N21" s="25">
        <f>SUM(N19:N20)</f>
        <v>52</v>
      </c>
      <c r="O21" s="37"/>
      <c r="P21" s="25">
        <f>SUM(L21:N21)</f>
        <v>42991328</v>
      </c>
      <c r="R21" s="78">
        <f>'PL9-10'!E37</f>
        <v>43482302</v>
      </c>
    </row>
    <row r="22" spans="1:18" ht="22.1">
      <c r="A22" s="10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8" ht="22.45" hidden="1" customHeight="1">
      <c r="A23" s="12" t="s">
        <v>111</v>
      </c>
      <c r="D23" s="60"/>
      <c r="E23" s="23"/>
      <c r="F23" s="60"/>
      <c r="G23" s="23"/>
      <c r="H23" s="60"/>
      <c r="J23" s="60"/>
      <c r="K23" s="89"/>
      <c r="L23" s="60"/>
      <c r="N23" s="60"/>
      <c r="P23" s="26"/>
    </row>
    <row r="24" spans="1:18" ht="22.45" customHeight="1" thickBot="1">
      <c r="A24" s="27" t="s">
        <v>112</v>
      </c>
      <c r="D24" s="88">
        <f>SUM(D11,D16,D21,D23)</f>
        <v>330000000</v>
      </c>
      <c r="E24" s="62"/>
      <c r="F24" s="88">
        <f>SUM(F11,F16,F21,F23)</f>
        <v>420491050</v>
      </c>
      <c r="G24" s="62"/>
      <c r="H24" s="88">
        <f>SUM(H11,H16,H21,H23)</f>
        <v>33000000</v>
      </c>
      <c r="I24" s="62"/>
      <c r="J24" s="88">
        <f>SUM(J11,J16,J21,J23)</f>
        <v>865388589</v>
      </c>
      <c r="K24" s="62"/>
      <c r="L24" s="88">
        <f>SUM(D24:J24)</f>
        <v>1648879639</v>
      </c>
      <c r="M24" s="62"/>
      <c r="N24" s="88">
        <f>SUM(N11,N16,N21,N23)</f>
        <v>462</v>
      </c>
      <c r="O24" s="23"/>
      <c r="P24" s="88">
        <f>SUM(P11,P16,P21,P23)</f>
        <v>1648880101</v>
      </c>
    </row>
    <row r="25" spans="1:18" ht="22.45" customHeight="1" thickTop="1"/>
    <row r="49" spans="3:3" ht="22.45" customHeight="1">
      <c r="C49" s="4">
        <f>SUM(C47,C42)</f>
        <v>0</v>
      </c>
    </row>
    <row r="64" spans="3:3" ht="22.45" customHeight="1">
      <c r="C64" s="4">
        <f>C49+C62</f>
        <v>0</v>
      </c>
    </row>
  </sheetData>
  <mergeCells count="4">
    <mergeCell ref="A3:B3"/>
    <mergeCell ref="D4:P4"/>
    <mergeCell ref="H6:J6"/>
    <mergeCell ref="D9:P9"/>
  </mergeCells>
  <pageMargins left="0.8" right="0.8" top="0.48" bottom="0.5" header="0.5" footer="0.5"/>
  <pageSetup paperSize="9" scale="78" firstPageNumber="10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V98"/>
  <sheetViews>
    <sheetView view="pageBreakPreview" zoomScale="115" zoomScaleNormal="70" zoomScaleSheetLayoutView="115" workbookViewId="0">
      <selection activeCell="J105" sqref="J105"/>
    </sheetView>
  </sheetViews>
  <sheetFormatPr defaultColWidth="8.85546875" defaultRowHeight="22.1"/>
  <cols>
    <col min="1" max="1" width="53.85546875" customWidth="1"/>
    <col min="2" max="2" width="8.5703125" style="5" customWidth="1"/>
    <col min="3" max="3" width="14.7109375" style="76" customWidth="1"/>
    <col min="4" max="4" width="1.5703125" style="76" customWidth="1"/>
    <col min="5" max="5" width="14.7109375" style="76" customWidth="1"/>
    <col min="6" max="6" width="1.28515625" style="76" customWidth="1"/>
    <col min="7" max="7" width="14.7109375" style="76" customWidth="1"/>
    <col min="8" max="8" width="1.42578125" style="50" customWidth="1"/>
    <col min="9" max="9" width="14.7109375" style="50" customWidth="1"/>
    <col min="10" max="10" width="15.140625" customWidth="1"/>
    <col min="11" max="11" width="11.28515625" hidden="1" customWidth="1"/>
    <col min="12" max="12" width="6.42578125" hidden="1" customWidth="1"/>
    <col min="13" max="13" width="7.140625" hidden="1" customWidth="1"/>
    <col min="14" max="14" width="7.42578125" hidden="1" customWidth="1"/>
    <col min="15" max="16" width="0" hidden="1" customWidth="1"/>
    <col min="17" max="17" width="13.42578125" hidden="1" customWidth="1"/>
    <col min="18" max="18" width="0" hidden="1" customWidth="1"/>
    <col min="19" max="19" width="13.42578125" hidden="1" customWidth="1"/>
    <col min="20" max="20" width="0" hidden="1" customWidth="1"/>
    <col min="21" max="21" width="13.42578125" hidden="1" customWidth="1"/>
    <col min="22" max="22" width="15.5703125" style="78" bestFit="1" customWidth="1"/>
  </cols>
  <sheetData>
    <row r="1" spans="1:22" s="11" customFormat="1" ht="22.85">
      <c r="A1" s="1" t="s">
        <v>0</v>
      </c>
      <c r="B1" s="2"/>
      <c r="C1" s="46"/>
      <c r="D1" s="46"/>
      <c r="E1" s="46"/>
      <c r="F1" s="46"/>
      <c r="G1" s="46"/>
      <c r="H1" s="46"/>
      <c r="I1" s="46"/>
      <c r="V1" s="127"/>
    </row>
    <row r="2" spans="1:22" s="11" customFormat="1" ht="22.85">
      <c r="A2" s="1" t="s">
        <v>115</v>
      </c>
      <c r="B2" s="2"/>
      <c r="C2" s="46"/>
      <c r="D2" s="46"/>
      <c r="E2" s="46"/>
      <c r="F2" s="46"/>
      <c r="G2" s="46"/>
      <c r="H2" s="46"/>
      <c r="I2" s="46"/>
      <c r="V2" s="127"/>
    </row>
    <row r="3" spans="1:22" s="11" customFormat="1" ht="22.85">
      <c r="A3" s="1"/>
      <c r="B3" s="2"/>
      <c r="C3" s="141" t="s">
        <v>1</v>
      </c>
      <c r="D3" s="141"/>
      <c r="E3" s="141"/>
      <c r="F3" s="105"/>
      <c r="G3" s="141" t="s">
        <v>2</v>
      </c>
      <c r="H3" s="141"/>
      <c r="I3" s="141"/>
      <c r="V3" s="127"/>
    </row>
    <row r="4" spans="1:22" s="11" customFormat="1" ht="22.85">
      <c r="A4" s="1"/>
      <c r="B4" s="2"/>
      <c r="C4" s="142" t="s">
        <v>116</v>
      </c>
      <c r="D4" s="142"/>
      <c r="E4" s="142"/>
      <c r="F4" s="92"/>
      <c r="G4" s="139" t="s">
        <v>116</v>
      </c>
      <c r="H4" s="139"/>
      <c r="I4" s="139"/>
      <c r="V4" s="127"/>
    </row>
    <row r="5" spans="1:22" s="11" customFormat="1" ht="22.85">
      <c r="A5" s="1"/>
      <c r="B5" s="2"/>
      <c r="C5" s="142" t="s">
        <v>117</v>
      </c>
      <c r="D5" s="142"/>
      <c r="E5" s="142"/>
      <c r="F5" s="92"/>
      <c r="G5" s="139" t="s">
        <v>117</v>
      </c>
      <c r="H5" s="139"/>
      <c r="I5" s="139"/>
      <c r="V5" s="127"/>
    </row>
    <row r="6" spans="1:22">
      <c r="C6" s="79">
        <v>2567</v>
      </c>
      <c r="D6" s="79"/>
      <c r="E6" s="79">
        <v>2566</v>
      </c>
      <c r="F6" s="79"/>
      <c r="G6" s="79">
        <v>2567</v>
      </c>
      <c r="H6" s="79"/>
      <c r="I6" s="79">
        <v>2566</v>
      </c>
    </row>
    <row r="7" spans="1:22">
      <c r="C7" s="140" t="s">
        <v>6</v>
      </c>
      <c r="D7" s="140"/>
      <c r="E7" s="140"/>
      <c r="F7" s="140"/>
      <c r="G7" s="140"/>
      <c r="H7" s="140"/>
      <c r="I7" s="140"/>
    </row>
    <row r="8" spans="1:22" s="80" customFormat="1">
      <c r="A8" s="10" t="s">
        <v>118</v>
      </c>
      <c r="B8" s="5"/>
      <c r="C8" s="97"/>
      <c r="D8" s="97"/>
      <c r="E8" s="97"/>
      <c r="F8" s="97"/>
      <c r="G8" s="97"/>
      <c r="H8" s="97"/>
      <c r="I8" s="97"/>
      <c r="V8" s="128"/>
    </row>
    <row r="9" spans="1:22">
      <c r="A9" t="s">
        <v>81</v>
      </c>
      <c r="C9" s="97">
        <f>'PL9-10'!C51</f>
        <v>329433594</v>
      </c>
      <c r="D9" s="97"/>
      <c r="E9" s="97">
        <f>'PL9-10'!E51</f>
        <v>43482302</v>
      </c>
      <c r="F9" s="97"/>
      <c r="G9" s="97">
        <f>'PL9-10'!G51</f>
        <v>325171353</v>
      </c>
      <c r="H9" s="97"/>
      <c r="I9" s="97">
        <f>'PL9-10'!I51</f>
        <v>37397062</v>
      </c>
      <c r="J9" s="15"/>
    </row>
    <row r="10" spans="1:22">
      <c r="A10" s="38" t="s">
        <v>119</v>
      </c>
      <c r="C10" s="97"/>
      <c r="D10" s="97"/>
      <c r="E10" s="97"/>
      <c r="F10" s="97"/>
      <c r="G10" s="97"/>
      <c r="H10" s="97"/>
      <c r="I10" s="97"/>
    </row>
    <row r="11" spans="1:22">
      <c r="A11" s="11" t="s">
        <v>77</v>
      </c>
      <c r="C11" s="97">
        <v>16388036</v>
      </c>
      <c r="D11" s="97"/>
      <c r="E11" s="97">
        <v>4955521</v>
      </c>
      <c r="F11" s="97"/>
      <c r="G11" s="97">
        <v>16388036</v>
      </c>
      <c r="H11" s="97"/>
      <c r="I11" s="97">
        <v>4955521</v>
      </c>
    </row>
    <row r="12" spans="1:22">
      <c r="A12" t="s">
        <v>80</v>
      </c>
      <c r="C12" s="96">
        <f>'PL9-10'!C26</f>
        <v>83708849</v>
      </c>
      <c r="D12" s="97"/>
      <c r="E12" s="96">
        <v>10703688</v>
      </c>
      <c r="F12" s="97"/>
      <c r="G12" s="96">
        <f>'PL9-10'!G26</f>
        <v>82555566</v>
      </c>
      <c r="H12" s="97"/>
      <c r="I12" s="96">
        <v>8801663</v>
      </c>
      <c r="M12" s="80"/>
    </row>
    <row r="13" spans="1:22" s="80" customFormat="1">
      <c r="A13" s="11" t="s">
        <v>120</v>
      </c>
      <c r="B13" s="5"/>
      <c r="C13" s="97">
        <v>134750376</v>
      </c>
      <c r="D13" s="97"/>
      <c r="E13" s="97">
        <v>123883458</v>
      </c>
      <c r="F13" s="97"/>
      <c r="G13" s="97">
        <v>134174339</v>
      </c>
      <c r="H13" s="97"/>
      <c r="I13" s="97">
        <v>123147538</v>
      </c>
      <c r="M13"/>
      <c r="V13" s="128"/>
    </row>
    <row r="14" spans="1:22" s="80" customFormat="1">
      <c r="A14" t="s">
        <v>121</v>
      </c>
      <c r="B14" s="5"/>
      <c r="C14" s="97">
        <v>-14678341</v>
      </c>
      <c r="D14" s="97"/>
      <c r="E14" s="97">
        <v>-12932214</v>
      </c>
      <c r="F14" s="97"/>
      <c r="G14" s="97">
        <f>-14678341</f>
        <v>-14678341</v>
      </c>
      <c r="H14" s="97"/>
      <c r="I14" s="97">
        <v>-12932214</v>
      </c>
      <c r="V14" s="128"/>
    </row>
    <row r="15" spans="1:22" s="80" customFormat="1">
      <c r="A15" t="s">
        <v>185</v>
      </c>
      <c r="B15" s="5"/>
      <c r="C15" s="100">
        <v>476201</v>
      </c>
      <c r="D15" s="97"/>
      <c r="E15" s="101">
        <v>-13215707</v>
      </c>
      <c r="F15" s="97"/>
      <c r="G15" s="97">
        <v>538090</v>
      </c>
      <c r="H15" s="97"/>
      <c r="I15" s="102">
        <v>-12848360</v>
      </c>
      <c r="M15"/>
      <c r="V15" s="128"/>
    </row>
    <row r="16" spans="1:22" s="80" customFormat="1" hidden="1">
      <c r="A16" t="s">
        <v>122</v>
      </c>
      <c r="B16" s="5"/>
      <c r="C16" s="97"/>
      <c r="D16" s="97"/>
      <c r="E16" s="97"/>
      <c r="F16" s="97"/>
      <c r="G16" s="97"/>
      <c r="H16" s="97"/>
      <c r="I16" s="97"/>
      <c r="M16"/>
      <c r="V16" s="128"/>
    </row>
    <row r="17" spans="1:22" s="117" customFormat="1" hidden="1">
      <c r="A17" s="117" t="s">
        <v>168</v>
      </c>
      <c r="B17" s="119"/>
      <c r="C17" s="63">
        <v>0</v>
      </c>
      <c r="D17" s="97"/>
      <c r="E17" s="97">
        <v>0</v>
      </c>
      <c r="F17" s="97"/>
      <c r="G17" s="63">
        <v>0</v>
      </c>
      <c r="H17" s="97"/>
      <c r="I17" s="97">
        <v>0</v>
      </c>
      <c r="N17" s="118"/>
      <c r="O17" s="118"/>
      <c r="V17" s="127"/>
    </row>
    <row r="18" spans="1:22" s="80" customFormat="1">
      <c r="A18" t="s">
        <v>123</v>
      </c>
      <c r="B18" s="5"/>
      <c r="C18" s="96">
        <v>-536524</v>
      </c>
      <c r="D18" s="97"/>
      <c r="E18" s="95">
        <v>-84473</v>
      </c>
      <c r="F18" s="97"/>
      <c r="G18" s="96">
        <v>-536524</v>
      </c>
      <c r="H18" s="97"/>
      <c r="I18" s="96">
        <v>-84473</v>
      </c>
      <c r="M18"/>
      <c r="V18" s="128"/>
    </row>
    <row r="19" spans="1:22" s="80" customFormat="1" hidden="1">
      <c r="A19" t="s">
        <v>124</v>
      </c>
      <c r="B19" s="41"/>
      <c r="C19" s="95"/>
      <c r="D19" s="49"/>
      <c r="E19" s="95"/>
      <c r="F19" s="48"/>
      <c r="G19" s="92"/>
      <c r="H19" s="48"/>
      <c r="I19" s="92"/>
      <c r="M19"/>
      <c r="V19" s="128"/>
    </row>
    <row r="20" spans="1:22" s="80" customFormat="1">
      <c r="A20" t="s">
        <v>125</v>
      </c>
      <c r="B20" s="5"/>
      <c r="C20" s="96">
        <v>13829096</v>
      </c>
      <c r="D20" s="97"/>
      <c r="E20" s="96">
        <v>13290100</v>
      </c>
      <c r="F20" s="97"/>
      <c r="G20" s="96">
        <v>13630549</v>
      </c>
      <c r="H20" s="97"/>
      <c r="I20" s="96">
        <v>13102664</v>
      </c>
      <c r="M20"/>
      <c r="V20" s="128"/>
    </row>
    <row r="21" spans="1:22" s="80" customFormat="1">
      <c r="A21" t="s">
        <v>126</v>
      </c>
      <c r="B21" s="5"/>
      <c r="C21" s="97">
        <v>10490090</v>
      </c>
      <c r="D21" s="97"/>
      <c r="E21" s="97">
        <v>23642910</v>
      </c>
      <c r="F21" s="97"/>
      <c r="G21" s="97">
        <v>10490090</v>
      </c>
      <c r="H21" s="97"/>
      <c r="I21" s="97">
        <v>23642910</v>
      </c>
      <c r="M21" s="81"/>
      <c r="V21" s="128"/>
    </row>
    <row r="22" spans="1:22" s="117" customFormat="1" ht="23.2" customHeight="1">
      <c r="A22" s="120" t="s">
        <v>200</v>
      </c>
      <c r="B22" s="96"/>
      <c r="C22" s="96">
        <v>2345575</v>
      </c>
      <c r="D22" s="96"/>
      <c r="E22" s="96">
        <v>-779138</v>
      </c>
      <c r="F22" s="96"/>
      <c r="G22" s="96">
        <v>2345575</v>
      </c>
      <c r="H22" s="96"/>
      <c r="I22" s="96">
        <v>-779138</v>
      </c>
      <c r="V22" s="127"/>
    </row>
    <row r="23" spans="1:22" s="80" customFormat="1" hidden="1">
      <c r="A23" t="s">
        <v>127</v>
      </c>
      <c r="B23" s="5"/>
      <c r="C23" s="96"/>
      <c r="D23" s="96"/>
      <c r="E23" s="96"/>
      <c r="F23" s="96"/>
      <c r="G23" s="96"/>
      <c r="H23" s="97"/>
      <c r="I23" s="96"/>
      <c r="V23" s="128"/>
    </row>
    <row r="24" spans="1:22">
      <c r="A24" t="s">
        <v>128</v>
      </c>
      <c r="C24" s="97">
        <v>-2137163</v>
      </c>
      <c r="D24" s="97"/>
      <c r="E24" s="97">
        <v>-1602872</v>
      </c>
      <c r="F24" s="97"/>
      <c r="G24" s="97">
        <v>-2137163</v>
      </c>
      <c r="H24" s="97"/>
      <c r="I24" s="97">
        <v>-1602872</v>
      </c>
    </row>
    <row r="25" spans="1:22">
      <c r="A25" t="s">
        <v>129</v>
      </c>
      <c r="C25" s="97">
        <v>-1016334</v>
      </c>
      <c r="D25" s="97" t="s">
        <v>183</v>
      </c>
      <c r="E25" s="97">
        <v>-1279015</v>
      </c>
      <c r="F25" s="97"/>
      <c r="G25" s="97">
        <v>-717709</v>
      </c>
      <c r="H25" s="97"/>
      <c r="I25" s="97">
        <v>-1072557</v>
      </c>
    </row>
    <row r="26" spans="1:22" hidden="1">
      <c r="A26" t="s">
        <v>130</v>
      </c>
      <c r="C26" s="92"/>
      <c r="D26" s="96"/>
      <c r="E26" s="92"/>
      <c r="F26" s="97"/>
      <c r="G26" s="92"/>
      <c r="H26" s="100"/>
      <c r="I26" s="92"/>
    </row>
    <row r="27" spans="1:22" hidden="1">
      <c r="A27" t="s">
        <v>131</v>
      </c>
      <c r="C27" s="101"/>
      <c r="D27" s="96"/>
      <c r="E27" s="101">
        <v>0</v>
      </c>
      <c r="F27" s="96"/>
      <c r="G27" s="101">
        <v>0</v>
      </c>
      <c r="H27" s="96"/>
      <c r="I27" s="101">
        <v>0</v>
      </c>
    </row>
    <row r="28" spans="1:22" hidden="1">
      <c r="A28" t="s">
        <v>132</v>
      </c>
      <c r="C28" s="96"/>
      <c r="D28" s="96"/>
      <c r="E28" s="96">
        <v>0</v>
      </c>
      <c r="F28" s="96"/>
      <c r="G28" s="96">
        <v>0</v>
      </c>
      <c r="H28" s="96"/>
      <c r="I28" s="96">
        <v>0</v>
      </c>
    </row>
    <row r="29" spans="1:22" s="80" customFormat="1" hidden="1">
      <c r="A29" t="s">
        <v>133</v>
      </c>
      <c r="B29" s="5"/>
      <c r="C29" s="95"/>
      <c r="D29" s="96"/>
      <c r="E29" s="95">
        <v>0</v>
      </c>
      <c r="F29" s="96"/>
      <c r="G29" s="75">
        <v>0</v>
      </c>
      <c r="H29" s="96"/>
      <c r="I29" s="75">
        <v>0</v>
      </c>
      <c r="V29" s="128"/>
    </row>
    <row r="30" spans="1:22" s="80" customFormat="1">
      <c r="A30" s="3"/>
      <c r="B30" s="5"/>
      <c r="C30" s="94">
        <f>SUM(C9:C29)</f>
        <v>573053455</v>
      </c>
      <c r="D30" s="97"/>
      <c r="E30" s="94">
        <f>SUM(E9:E29)</f>
        <v>190064560</v>
      </c>
      <c r="F30" s="97"/>
      <c r="G30" s="94">
        <f>SUM(G9:G29)</f>
        <v>567223861</v>
      </c>
      <c r="H30" s="96"/>
      <c r="I30" s="94">
        <f>SUM(I9:I29)</f>
        <v>181727744</v>
      </c>
      <c r="V30" s="128"/>
    </row>
    <row r="31" spans="1:22">
      <c r="B31"/>
      <c r="C31" s="11"/>
      <c r="D31" s="11"/>
      <c r="E31" s="11"/>
      <c r="F31" s="11"/>
      <c r="G31" s="11"/>
      <c r="H31"/>
      <c r="I31" s="11"/>
    </row>
    <row r="32" spans="1:22">
      <c r="A32" s="38" t="s">
        <v>134</v>
      </c>
      <c r="C32" s="97"/>
      <c r="D32" s="96"/>
      <c r="E32" s="97"/>
      <c r="F32" s="97"/>
      <c r="G32" s="97"/>
      <c r="H32" s="96"/>
      <c r="I32" s="97"/>
    </row>
    <row r="33" spans="1:22">
      <c r="A33" t="s">
        <v>9</v>
      </c>
      <c r="C33" s="97">
        <v>-590538223</v>
      </c>
      <c r="D33" s="96"/>
      <c r="E33" s="97">
        <v>-415375030</v>
      </c>
      <c r="F33" s="97"/>
      <c r="G33" s="97">
        <v>-594956448</v>
      </c>
      <c r="H33" s="96"/>
      <c r="I33" s="97">
        <v>-414404798</v>
      </c>
      <c r="J33" s="78"/>
      <c r="K33" s="110"/>
    </row>
    <row r="34" spans="1:22">
      <c r="A34" t="s">
        <v>135</v>
      </c>
      <c r="C34" s="97">
        <v>74633555</v>
      </c>
      <c r="D34" s="96"/>
      <c r="E34" s="97">
        <v>-56131272</v>
      </c>
      <c r="F34" s="97"/>
      <c r="G34" s="97">
        <v>71175485</v>
      </c>
      <c r="H34" s="96"/>
      <c r="I34" s="97">
        <v>-55458245</v>
      </c>
      <c r="K34" s="110"/>
      <c r="L34" s="14"/>
    </row>
    <row r="35" spans="1:22" s="1" customFormat="1" ht="22.85">
      <c r="A35" t="s">
        <v>17</v>
      </c>
      <c r="B35" s="5"/>
      <c r="C35" s="97">
        <v>-75245</v>
      </c>
      <c r="D35" s="96"/>
      <c r="E35" s="97">
        <v>-130784</v>
      </c>
      <c r="F35" s="97"/>
      <c r="G35" s="97">
        <v>-75245</v>
      </c>
      <c r="H35" s="96"/>
      <c r="I35" s="97">
        <v>-130784</v>
      </c>
      <c r="M35"/>
      <c r="V35" s="129"/>
    </row>
    <row r="36" spans="1:22" s="1" customFormat="1" ht="22.85">
      <c r="A36" t="s">
        <v>29</v>
      </c>
      <c r="B36" s="5"/>
      <c r="C36" s="97">
        <v>191255</v>
      </c>
      <c r="D36" s="96"/>
      <c r="E36" s="97">
        <v>271200</v>
      </c>
      <c r="F36" s="97"/>
      <c r="G36" s="97">
        <v>191255</v>
      </c>
      <c r="H36" s="96"/>
      <c r="I36" s="97">
        <v>258000</v>
      </c>
      <c r="M36"/>
      <c r="V36" s="129"/>
    </row>
    <row r="37" spans="1:22" s="1" customFormat="1" ht="22.85">
      <c r="A37" t="s">
        <v>36</v>
      </c>
      <c r="B37" s="5"/>
      <c r="C37" s="97">
        <v>92929863</v>
      </c>
      <c r="D37" s="96"/>
      <c r="E37" s="97">
        <v>226011390</v>
      </c>
      <c r="F37" s="97"/>
      <c r="G37" s="122">
        <v>93815024</v>
      </c>
      <c r="H37" s="96"/>
      <c r="I37" s="97">
        <v>226496337</v>
      </c>
      <c r="J37" s="116"/>
      <c r="M37"/>
      <c r="V37" s="129"/>
    </row>
    <row r="38" spans="1:22" ht="22.85">
      <c r="A38" t="s">
        <v>136</v>
      </c>
      <c r="C38" s="51">
        <v>-9842711</v>
      </c>
      <c r="D38" s="96"/>
      <c r="E38" s="51">
        <v>-14293636</v>
      </c>
      <c r="F38" s="97"/>
      <c r="G38" s="51">
        <v>-9842711</v>
      </c>
      <c r="H38" s="96"/>
      <c r="I38" s="51">
        <v>-14293636</v>
      </c>
      <c r="M38" s="1"/>
    </row>
    <row r="39" spans="1:22" ht="22.85">
      <c r="A39" t="s">
        <v>199</v>
      </c>
      <c r="C39" s="96">
        <f>SUM(C30:C38)</f>
        <v>140351949</v>
      </c>
      <c r="D39" s="96"/>
      <c r="E39" s="96">
        <f>SUM(E30:E38)</f>
        <v>-69583572</v>
      </c>
      <c r="F39" s="97"/>
      <c r="G39" s="96">
        <f>SUM(G30:G38)</f>
        <v>127531221</v>
      </c>
      <c r="H39" s="96"/>
      <c r="I39" s="96">
        <f>SUM(I30:I38)</f>
        <v>-75805382</v>
      </c>
      <c r="M39" s="1"/>
    </row>
    <row r="40" spans="1:22" ht="22.85">
      <c r="A40" t="s">
        <v>137</v>
      </c>
      <c r="C40" s="97">
        <v>-54882367</v>
      </c>
      <c r="D40" s="96"/>
      <c r="E40" s="97">
        <v>-4931955</v>
      </c>
      <c r="F40" s="97"/>
      <c r="G40" s="97">
        <v>-53144678</v>
      </c>
      <c r="H40" s="96"/>
      <c r="I40" s="102">
        <v>-3790791</v>
      </c>
      <c r="M40" s="1"/>
    </row>
    <row r="41" spans="1:22">
      <c r="A41" s="3" t="s">
        <v>198</v>
      </c>
      <c r="C41" s="53">
        <f>SUM(C39:C40)</f>
        <v>85469582</v>
      </c>
      <c r="D41" s="13"/>
      <c r="E41" s="53">
        <f>SUM(E39:E40)</f>
        <v>-74515527</v>
      </c>
      <c r="F41" s="13"/>
      <c r="G41" s="53">
        <f>SUM(G39:G40)</f>
        <v>74386543</v>
      </c>
      <c r="H41" s="13"/>
      <c r="I41" s="53">
        <f>SUM(I39:I40)</f>
        <v>-79596173</v>
      </c>
      <c r="K41" s="11"/>
    </row>
    <row r="42" spans="1:22">
      <c r="A42" s="3"/>
      <c r="C42" s="13"/>
      <c r="D42" s="13"/>
      <c r="E42" s="13"/>
      <c r="F42" s="13"/>
      <c r="G42" s="13"/>
      <c r="H42" s="13"/>
      <c r="I42" s="13"/>
      <c r="K42" s="11"/>
    </row>
    <row r="43" spans="1:22" s="11" customFormat="1" ht="22.85">
      <c r="A43" s="1" t="s">
        <v>0</v>
      </c>
      <c r="B43" s="2"/>
      <c r="C43" s="46"/>
      <c r="D43" s="46"/>
      <c r="E43" s="46"/>
      <c r="F43" s="46"/>
      <c r="G43" s="46"/>
      <c r="H43" s="46"/>
      <c r="I43" s="46"/>
      <c r="K43"/>
      <c r="V43" s="127"/>
    </row>
    <row r="44" spans="1:22" ht="22.85">
      <c r="A44" s="1" t="s">
        <v>115</v>
      </c>
      <c r="B44" s="2"/>
      <c r="C44" s="46"/>
      <c r="D44" s="46"/>
      <c r="E44" s="46"/>
      <c r="F44" s="46"/>
      <c r="G44" s="46"/>
      <c r="H44" s="46"/>
      <c r="I44" s="46"/>
    </row>
    <row r="45" spans="1:22">
      <c r="C45" s="141" t="s">
        <v>1</v>
      </c>
      <c r="D45" s="141"/>
      <c r="E45" s="141"/>
      <c r="F45" s="105"/>
      <c r="G45" s="141" t="s">
        <v>2</v>
      </c>
      <c r="H45" s="141"/>
      <c r="I45" s="141"/>
    </row>
    <row r="46" spans="1:22">
      <c r="C46" s="142" t="s">
        <v>116</v>
      </c>
      <c r="D46" s="142"/>
      <c r="E46" s="142"/>
      <c r="F46" s="92"/>
      <c r="G46" s="142" t="s">
        <v>116</v>
      </c>
      <c r="H46" s="142"/>
      <c r="I46" s="142"/>
    </row>
    <row r="47" spans="1:22">
      <c r="C47" s="142" t="s">
        <v>117</v>
      </c>
      <c r="D47" s="142"/>
      <c r="E47" s="142"/>
      <c r="F47" s="92"/>
      <c r="G47" s="142" t="s">
        <v>117</v>
      </c>
      <c r="H47" s="142"/>
      <c r="I47" s="142"/>
    </row>
    <row r="48" spans="1:22">
      <c r="C48" s="79">
        <v>2567</v>
      </c>
      <c r="D48" s="79"/>
      <c r="E48" s="79">
        <v>2566</v>
      </c>
      <c r="F48" s="79"/>
      <c r="G48" s="79">
        <v>2567</v>
      </c>
      <c r="H48" s="79"/>
      <c r="I48" s="79">
        <v>2566</v>
      </c>
    </row>
    <row r="49" spans="1:22">
      <c r="C49" s="140" t="s">
        <v>6</v>
      </c>
      <c r="D49" s="140"/>
      <c r="E49" s="140"/>
      <c r="F49" s="140"/>
      <c r="G49" s="140"/>
      <c r="H49" s="140"/>
      <c r="I49" s="140"/>
    </row>
    <row r="50" spans="1:22">
      <c r="A50" s="10" t="s">
        <v>138</v>
      </c>
      <c r="D50" s="97"/>
      <c r="F50" s="97"/>
      <c r="H50" s="97"/>
      <c r="I50" s="76"/>
    </row>
    <row r="51" spans="1:22" hidden="1">
      <c r="A51" t="s">
        <v>139</v>
      </c>
      <c r="C51" s="104"/>
      <c r="D51" s="97"/>
      <c r="E51" s="104">
        <v>0</v>
      </c>
      <c r="F51" s="97"/>
      <c r="G51" s="104">
        <v>0</v>
      </c>
      <c r="H51" s="97"/>
      <c r="I51" s="104">
        <v>0</v>
      </c>
    </row>
    <row r="52" spans="1:22" hidden="1">
      <c r="A52" t="s">
        <v>140</v>
      </c>
      <c r="C52" s="104"/>
      <c r="D52" s="97"/>
      <c r="E52" s="104">
        <v>0</v>
      </c>
      <c r="F52" s="97"/>
      <c r="G52" s="104">
        <v>0</v>
      </c>
      <c r="H52" s="97"/>
      <c r="I52" s="104">
        <v>0</v>
      </c>
    </row>
    <row r="53" spans="1:22" hidden="1">
      <c r="A53" t="s">
        <v>141</v>
      </c>
      <c r="C53" s="104"/>
      <c r="D53" s="97"/>
      <c r="E53" s="104">
        <v>0</v>
      </c>
      <c r="F53" s="97"/>
      <c r="G53" s="104">
        <v>0</v>
      </c>
      <c r="H53" s="97"/>
      <c r="I53" s="104">
        <v>0</v>
      </c>
    </row>
    <row r="54" spans="1:22" hidden="1">
      <c r="A54" t="s">
        <v>142</v>
      </c>
      <c r="C54" s="101"/>
      <c r="D54" s="97"/>
      <c r="E54" s="104">
        <v>0</v>
      </c>
      <c r="F54" s="97"/>
      <c r="G54" s="101">
        <v>0</v>
      </c>
      <c r="H54" s="97"/>
      <c r="I54" s="104">
        <v>0</v>
      </c>
    </row>
    <row r="55" spans="1:22" hidden="1">
      <c r="A55" t="s">
        <v>12</v>
      </c>
      <c r="C55" s="101"/>
      <c r="D55" s="97"/>
      <c r="E55" s="104">
        <v>0</v>
      </c>
      <c r="F55" s="97"/>
      <c r="G55" s="101">
        <v>0</v>
      </c>
      <c r="H55" s="97"/>
      <c r="I55" s="104">
        <v>0</v>
      </c>
    </row>
    <row r="56" spans="1:22" hidden="1">
      <c r="A56" t="s">
        <v>143</v>
      </c>
      <c r="C56" s="101"/>
      <c r="D56" s="97"/>
      <c r="E56" s="104">
        <v>0</v>
      </c>
      <c r="F56" s="97"/>
      <c r="G56" s="101">
        <v>0</v>
      </c>
      <c r="H56" s="97"/>
      <c r="I56" s="104">
        <v>0</v>
      </c>
    </row>
    <row r="57" spans="1:22" hidden="1">
      <c r="A57" t="s">
        <v>169</v>
      </c>
      <c r="C57" s="63">
        <v>0</v>
      </c>
      <c r="D57" s="97"/>
      <c r="E57" s="101">
        <v>0</v>
      </c>
      <c r="F57" s="97"/>
      <c r="G57" s="63">
        <v>0</v>
      </c>
      <c r="H57" s="97"/>
      <c r="I57" s="101">
        <v>0</v>
      </c>
    </row>
    <row r="58" spans="1:22">
      <c r="A58" t="s">
        <v>189</v>
      </c>
      <c r="C58" s="97">
        <v>-229035009</v>
      </c>
      <c r="D58" s="97"/>
      <c r="E58" s="97">
        <v>-116065941</v>
      </c>
      <c r="F58" s="97"/>
      <c r="G58" s="55">
        <v>-228978150</v>
      </c>
      <c r="H58" s="97"/>
      <c r="I58" s="55">
        <v>-116015413</v>
      </c>
      <c r="Q58" s="110">
        <f>C58-C88</f>
        <v>-239720326</v>
      </c>
      <c r="R58" s="110">
        <f t="shared" ref="R58" si="0">D58-D88</f>
        <v>0</v>
      </c>
      <c r="S58" s="110">
        <f>E58-E88</f>
        <v>-119826580</v>
      </c>
      <c r="T58" s="110">
        <f t="shared" ref="T58" si="1">F58-F88</f>
        <v>0</v>
      </c>
      <c r="U58" s="110">
        <f>G58-G88</f>
        <v>-239663467</v>
      </c>
    </row>
    <row r="59" spans="1:22">
      <c r="A59" t="s">
        <v>144</v>
      </c>
      <c r="C59" s="97">
        <v>549017</v>
      </c>
      <c r="D59" s="97"/>
      <c r="E59" s="97">
        <v>84780</v>
      </c>
      <c r="F59" s="97"/>
      <c r="G59" s="55">
        <v>549017</v>
      </c>
      <c r="H59" s="97"/>
      <c r="I59" s="55">
        <v>84780</v>
      </c>
    </row>
    <row r="60" spans="1:22">
      <c r="A60" t="s">
        <v>145</v>
      </c>
      <c r="C60" s="97">
        <v>-1053875</v>
      </c>
      <c r="D60" s="97"/>
      <c r="E60" s="97">
        <v>-5979640</v>
      </c>
      <c r="F60" s="97"/>
      <c r="G60" s="55">
        <v>-1053875</v>
      </c>
      <c r="H60" s="97"/>
      <c r="I60" s="55">
        <v>-5979640</v>
      </c>
    </row>
    <row r="61" spans="1:22">
      <c r="A61" t="s">
        <v>188</v>
      </c>
      <c r="C61" s="63">
        <v>250000</v>
      </c>
      <c r="D61" s="97"/>
      <c r="E61" s="97">
        <v>0</v>
      </c>
      <c r="F61" s="97"/>
      <c r="G61" s="63">
        <v>250000</v>
      </c>
      <c r="H61" s="97"/>
      <c r="I61" s="104">
        <v>0</v>
      </c>
      <c r="V61" s="108"/>
    </row>
    <row r="62" spans="1:22">
      <c r="A62" t="s">
        <v>146</v>
      </c>
      <c r="C62" s="97">
        <v>700000</v>
      </c>
      <c r="D62" s="97"/>
      <c r="E62" s="97">
        <v>700000</v>
      </c>
      <c r="F62" s="97"/>
      <c r="G62" s="28">
        <v>700000</v>
      </c>
      <c r="H62" s="97"/>
      <c r="I62" s="104">
        <v>700000</v>
      </c>
      <c r="V62" s="108"/>
    </row>
    <row r="63" spans="1:22" hidden="1">
      <c r="A63" t="s">
        <v>175</v>
      </c>
      <c r="C63" s="63">
        <v>0</v>
      </c>
      <c r="D63" s="97"/>
      <c r="E63" s="97">
        <v>0</v>
      </c>
      <c r="F63" s="97"/>
      <c r="G63" s="63">
        <v>0</v>
      </c>
      <c r="H63" s="97"/>
      <c r="I63" s="104">
        <v>0</v>
      </c>
      <c r="V63" s="108"/>
    </row>
    <row r="64" spans="1:22">
      <c r="A64" t="s">
        <v>128</v>
      </c>
      <c r="C64" s="97">
        <v>2137163</v>
      </c>
      <c r="D64" s="97"/>
      <c r="E64" s="97">
        <v>1602872</v>
      </c>
      <c r="F64" s="97"/>
      <c r="G64" s="28">
        <v>2137163</v>
      </c>
      <c r="H64" s="97"/>
      <c r="I64" s="55">
        <v>1602872</v>
      </c>
      <c r="N64" s="110">
        <f>G64+G24</f>
        <v>0</v>
      </c>
    </row>
    <row r="65" spans="1:15">
      <c r="A65" s="11" t="s">
        <v>129</v>
      </c>
      <c r="B65" s="39"/>
      <c r="C65" s="97">
        <v>1016334</v>
      </c>
      <c r="D65" s="97"/>
      <c r="E65" s="97">
        <v>1279015</v>
      </c>
      <c r="F65" s="97"/>
      <c r="G65" s="55">
        <v>717709</v>
      </c>
      <c r="H65" s="97"/>
      <c r="I65" s="55">
        <v>1072557</v>
      </c>
      <c r="N65" s="110">
        <f>G65+G25</f>
        <v>0</v>
      </c>
    </row>
    <row r="66" spans="1:15">
      <c r="A66" s="3" t="s">
        <v>147</v>
      </c>
      <c r="C66" s="53">
        <f>SUM(C51:C65)</f>
        <v>-225436370</v>
      </c>
      <c r="D66" s="98"/>
      <c r="E66" s="53">
        <f>SUM(E51:E65)</f>
        <v>-118378914</v>
      </c>
      <c r="F66" s="13"/>
      <c r="G66" s="53">
        <f>SUM(G51:G65)</f>
        <v>-225678136</v>
      </c>
      <c r="H66" s="98"/>
      <c r="I66" s="53">
        <f>SUM(I51:I65)</f>
        <v>-118534844</v>
      </c>
      <c r="N66" s="3"/>
    </row>
    <row r="67" spans="1:15">
      <c r="D67" s="97"/>
      <c r="F67" s="96"/>
      <c r="H67" s="97"/>
      <c r="I67" s="76"/>
    </row>
    <row r="68" spans="1:15">
      <c r="A68" s="10" t="s">
        <v>148</v>
      </c>
      <c r="D68" s="97"/>
      <c r="F68" s="97"/>
      <c r="H68" s="97"/>
      <c r="I68" s="76"/>
    </row>
    <row r="69" spans="1:15">
      <c r="A69" t="s">
        <v>149</v>
      </c>
      <c r="C69" s="97">
        <v>-16388036</v>
      </c>
      <c r="D69" s="97"/>
      <c r="E69" s="97">
        <v>-4955521</v>
      </c>
      <c r="F69" s="97"/>
      <c r="G69" s="97">
        <v>-16388036</v>
      </c>
      <c r="H69" s="97"/>
      <c r="I69" s="97">
        <v>-4955521</v>
      </c>
      <c r="N69" s="110">
        <f>G69+G11</f>
        <v>0</v>
      </c>
      <c r="O69" s="110">
        <f>C69+C11</f>
        <v>0</v>
      </c>
    </row>
    <row r="70" spans="1:15">
      <c r="A70" t="s">
        <v>34</v>
      </c>
      <c r="C70" s="97"/>
      <c r="D70" s="97"/>
      <c r="E70" s="97"/>
      <c r="F70" s="97"/>
      <c r="H70" s="97"/>
      <c r="I70" s="76"/>
    </row>
    <row r="71" spans="1:15">
      <c r="A71" t="s">
        <v>190</v>
      </c>
      <c r="C71" s="97">
        <v>191956131</v>
      </c>
      <c r="D71" s="97"/>
      <c r="E71" s="97">
        <v>134278621</v>
      </c>
      <c r="F71" s="97"/>
      <c r="G71" s="97">
        <v>191956131</v>
      </c>
      <c r="H71" s="97"/>
      <c r="I71" s="97">
        <v>134278621</v>
      </c>
    </row>
    <row r="72" spans="1:15" hidden="1">
      <c r="A72" t="s">
        <v>150</v>
      </c>
      <c r="C72" s="97"/>
      <c r="D72" s="97"/>
      <c r="E72" s="97"/>
      <c r="F72" s="97"/>
      <c r="G72" s="97"/>
      <c r="H72" s="97"/>
      <c r="I72" s="97"/>
    </row>
    <row r="73" spans="1:15" hidden="1">
      <c r="A73" t="s">
        <v>151</v>
      </c>
      <c r="C73" s="97"/>
      <c r="D73" s="97"/>
      <c r="E73" s="97"/>
      <c r="F73" s="97"/>
      <c r="G73" s="97"/>
      <c r="H73" s="97"/>
      <c r="I73" s="97"/>
    </row>
    <row r="74" spans="1:15" hidden="1">
      <c r="A74" t="s">
        <v>152</v>
      </c>
      <c r="C74" s="97"/>
      <c r="D74" s="97"/>
      <c r="E74" s="97"/>
      <c r="F74" s="97"/>
      <c r="G74" s="97"/>
      <c r="H74" s="97"/>
      <c r="I74" s="97"/>
    </row>
    <row r="75" spans="1:15" hidden="1">
      <c r="A75" t="s">
        <v>153</v>
      </c>
      <c r="C75" s="97"/>
      <c r="D75" s="97"/>
      <c r="E75" s="97"/>
      <c r="F75" s="97"/>
      <c r="G75" s="97"/>
      <c r="H75" s="97"/>
      <c r="I75" s="97"/>
    </row>
    <row r="76" spans="1:15">
      <c r="A76" t="s">
        <v>170</v>
      </c>
      <c r="C76" s="63">
        <v>100000000</v>
      </c>
      <c r="D76" s="97"/>
      <c r="E76" s="97">
        <v>0</v>
      </c>
      <c r="F76" s="97"/>
      <c r="G76" s="63">
        <v>100000000</v>
      </c>
      <c r="H76" s="97"/>
      <c r="I76" s="97">
        <v>0</v>
      </c>
    </row>
    <row r="77" spans="1:15">
      <c r="A77" t="s">
        <v>174</v>
      </c>
      <c r="C77" s="97">
        <v>-38900000</v>
      </c>
      <c r="D77" s="97"/>
      <c r="E77" s="63">
        <v>-22200000</v>
      </c>
      <c r="F77" s="97"/>
      <c r="G77" s="97">
        <v>-38900000</v>
      </c>
      <c r="H77" s="97"/>
      <c r="I77" s="63">
        <v>-22200000</v>
      </c>
    </row>
    <row r="78" spans="1:15" hidden="1">
      <c r="A78" t="s">
        <v>154</v>
      </c>
      <c r="C78" s="97"/>
      <c r="D78" s="97"/>
      <c r="E78" s="97"/>
      <c r="F78" s="97"/>
      <c r="G78" s="97"/>
      <c r="H78" s="97"/>
      <c r="I78" s="97"/>
    </row>
    <row r="79" spans="1:15">
      <c r="A79" t="s">
        <v>155</v>
      </c>
      <c r="C79" s="97">
        <v>-6041124</v>
      </c>
      <c r="D79" s="97"/>
      <c r="E79" s="97">
        <v>-5758610</v>
      </c>
      <c r="F79" s="97"/>
      <c r="G79" s="97">
        <v>-6041124</v>
      </c>
      <c r="H79" s="97"/>
      <c r="I79" s="97">
        <v>-5758610</v>
      </c>
    </row>
    <row r="80" spans="1:15">
      <c r="A80" t="s">
        <v>156</v>
      </c>
      <c r="C80" s="97">
        <v>-33000000</v>
      </c>
      <c r="D80" s="97"/>
      <c r="E80" s="97">
        <v>-164999750</v>
      </c>
      <c r="F80" s="97"/>
      <c r="G80" s="97">
        <v>-33000000</v>
      </c>
      <c r="H80" s="97"/>
      <c r="I80" s="97">
        <v>-164999750</v>
      </c>
    </row>
    <row r="81" spans="1:9">
      <c r="A81" s="3" t="s">
        <v>186</v>
      </c>
      <c r="C81" s="53">
        <f>SUM(C69:C80)</f>
        <v>197626971</v>
      </c>
      <c r="D81" s="98"/>
      <c r="E81" s="53">
        <f>SUM(E69:E80)</f>
        <v>-63635260</v>
      </c>
      <c r="F81" s="98"/>
      <c r="G81" s="53">
        <f>SUM(G69:G80)</f>
        <v>197626971</v>
      </c>
      <c r="H81" s="98"/>
      <c r="I81" s="53">
        <f>SUM(I69:I80)</f>
        <v>-63635260</v>
      </c>
    </row>
    <row r="82" spans="1:9">
      <c r="H82" s="76"/>
      <c r="I82" s="76"/>
    </row>
    <row r="83" spans="1:9">
      <c r="A83" s="3" t="s">
        <v>187</v>
      </c>
      <c r="C83" s="98">
        <f>C41+C66+C81</f>
        <v>57660183</v>
      </c>
      <c r="D83" s="98"/>
      <c r="E83" s="98">
        <f>E41+E66+E81</f>
        <v>-256529701</v>
      </c>
      <c r="F83" s="98"/>
      <c r="G83" s="98">
        <f>G41+G66+G81</f>
        <v>46335378</v>
      </c>
      <c r="H83" s="98"/>
      <c r="I83" s="98">
        <f>I41+I66+I81</f>
        <v>-261766277</v>
      </c>
    </row>
    <row r="84" spans="1:9">
      <c r="A84" t="s">
        <v>157</v>
      </c>
      <c r="C84" s="103">
        <f>'BS 7-8'!E9</f>
        <v>127377727</v>
      </c>
      <c r="D84" s="96"/>
      <c r="E84" s="103">
        <v>383907428</v>
      </c>
      <c r="F84" s="96"/>
      <c r="G84" s="103">
        <f>'BS 7-8'!I9</f>
        <v>74574477</v>
      </c>
      <c r="H84" s="96"/>
      <c r="I84" s="103">
        <v>336340754</v>
      </c>
    </row>
    <row r="85" spans="1:9" ht="22.85" thickBot="1">
      <c r="A85" s="3" t="s">
        <v>158</v>
      </c>
      <c r="C85" s="99">
        <f>SUM(C83:C84)</f>
        <v>185037910</v>
      </c>
      <c r="D85" s="98"/>
      <c r="E85" s="99">
        <f>SUM(E83:E84)</f>
        <v>127377727</v>
      </c>
      <c r="F85" s="98"/>
      <c r="G85" s="99">
        <f>SUM(G83:G84)</f>
        <v>120909855</v>
      </c>
      <c r="H85" s="98"/>
      <c r="I85" s="99">
        <f>SUM(I83:I84)</f>
        <v>74574477</v>
      </c>
    </row>
    <row r="86" spans="1:9" ht="22.85" thickTop="1">
      <c r="I86" s="76"/>
    </row>
    <row r="87" spans="1:9">
      <c r="A87" s="3" t="s">
        <v>159</v>
      </c>
      <c r="I87" s="76"/>
    </row>
    <row r="88" spans="1:9">
      <c r="A88" t="s">
        <v>160</v>
      </c>
      <c r="C88" s="76">
        <v>10685317</v>
      </c>
      <c r="E88" s="76">
        <v>3760639</v>
      </c>
      <c r="G88" s="76">
        <v>10685317</v>
      </c>
      <c r="I88" s="76">
        <v>3760639</v>
      </c>
    </row>
    <row r="89" spans="1:9">
      <c r="A89" t="s">
        <v>161</v>
      </c>
      <c r="C89" s="76">
        <v>2601107</v>
      </c>
      <c r="E89" s="76">
        <v>19149485</v>
      </c>
      <c r="G89" s="76">
        <v>2601107</v>
      </c>
      <c r="I89" s="76">
        <v>19149485</v>
      </c>
    </row>
    <row r="91" spans="1:9" hidden="1">
      <c r="C91" s="131">
        <f>C85-'BS 7-8'!C9</f>
        <v>0</v>
      </c>
      <c r="D91" s="131">
        <f>D85-'BS 7-8'!D9</f>
        <v>0</v>
      </c>
      <c r="E91" s="131">
        <f>E85-'BS 7-8'!E9</f>
        <v>0</v>
      </c>
      <c r="F91" s="131">
        <f>F85-'BS 7-8'!F9</f>
        <v>0</v>
      </c>
      <c r="G91" s="131">
        <f>G85-'BS 7-8'!G9</f>
        <v>0</v>
      </c>
      <c r="H91" s="131">
        <f>H85-'BS 7-8'!H9</f>
        <v>0</v>
      </c>
      <c r="I91" s="131">
        <f>I85-'BS 7-8'!I9</f>
        <v>0</v>
      </c>
    </row>
    <row r="92" spans="1:9">
      <c r="C92" s="50" t="s">
        <v>183</v>
      </c>
      <c r="D92" s="50"/>
      <c r="E92" s="50"/>
      <c r="F92" s="50"/>
      <c r="G92" s="50"/>
    </row>
    <row r="93" spans="1:9">
      <c r="C93" s="50"/>
      <c r="D93" s="50"/>
      <c r="E93" s="50"/>
      <c r="F93" s="50"/>
      <c r="G93" s="50"/>
    </row>
    <row r="94" spans="1:9" hidden="1"/>
    <row r="95" spans="1:9" hidden="1">
      <c r="G95" s="76">
        <f>I88</f>
        <v>3760639</v>
      </c>
    </row>
    <row r="96" spans="1:9" hidden="1">
      <c r="G96" s="76">
        <v>163671357.41999999</v>
      </c>
    </row>
    <row r="97" spans="7:7" hidden="1">
      <c r="G97" s="76">
        <f>SUM(G95:G96)</f>
        <v>167431996.41999999</v>
      </c>
    </row>
    <row r="98" spans="7:7" hidden="1">
      <c r="G98" s="76">
        <f>G97-G88</f>
        <v>156746679.41999999</v>
      </c>
    </row>
  </sheetData>
  <mergeCells count="14">
    <mergeCell ref="C49:I49"/>
    <mergeCell ref="C7:I7"/>
    <mergeCell ref="C45:E45"/>
    <mergeCell ref="G45:I45"/>
    <mergeCell ref="C46:E46"/>
    <mergeCell ref="G46:I46"/>
    <mergeCell ref="C47:E47"/>
    <mergeCell ref="G47:I47"/>
    <mergeCell ref="C3:E3"/>
    <mergeCell ref="G3:I3"/>
    <mergeCell ref="C4:E4"/>
    <mergeCell ref="G4:I4"/>
    <mergeCell ref="C5:E5"/>
    <mergeCell ref="G5:I5"/>
  </mergeCells>
  <pageMargins left="0.7" right="0.7" top="0.48" bottom="0.5" header="0.5" footer="0.5"/>
  <pageSetup paperSize="9" scale="78" firstPageNumber="15" fitToHeight="2" orientation="portrait" useFirstPageNumber="1" r:id="rId1"/>
  <headerFooter>
    <oddFooter>&amp;L หมายเหตุประกอบงบการเงินเป็นส่วนหนึ่งของงบการเงินนี้
&amp;C&amp;P</oddFoot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-0.499984740745262"/>
    <pageSetUpPr fitToPage="1"/>
  </sheetPr>
  <dimension ref="A1:L71"/>
  <sheetViews>
    <sheetView topLeftCell="A16" zoomScaleNormal="100" zoomScaleSheetLayoutView="100" workbookViewId="0">
      <selection activeCell="B25" sqref="B25"/>
    </sheetView>
  </sheetViews>
  <sheetFormatPr defaultColWidth="8.85546875" defaultRowHeight="22.45" customHeight="1"/>
  <cols>
    <col min="1" max="1" width="49.85546875" customWidth="1"/>
    <col min="2" max="2" width="9.28515625" customWidth="1"/>
    <col min="3" max="3" width="2.140625" customWidth="1"/>
    <col min="4" max="4" width="15.7109375" customWidth="1"/>
    <col min="5" max="5" width="2.140625" customWidth="1"/>
    <col min="6" max="6" width="15.7109375" customWidth="1"/>
    <col min="7" max="7" width="2.140625" customWidth="1"/>
    <col min="8" max="8" width="15.7109375" customWidth="1"/>
    <col min="9" max="9" width="2.140625" customWidth="1"/>
    <col min="10" max="10" width="15.7109375" customWidth="1"/>
    <col min="11" max="11" width="2.140625" customWidth="1"/>
    <col min="12" max="12" width="15.7109375" customWidth="1"/>
    <col min="13" max="13" width="1.7109375" customWidth="1"/>
    <col min="15" max="15" width="9.5703125" bestFit="1" customWidth="1"/>
  </cols>
  <sheetData>
    <row r="1" spans="1:12" ht="22.4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2.45" customHeight="1">
      <c r="A2" s="1" t="s">
        <v>88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1.75" customHeight="1">
      <c r="B3" s="4"/>
      <c r="C3" s="4"/>
      <c r="D3" s="136" t="s">
        <v>114</v>
      </c>
      <c r="E3" s="136"/>
      <c r="F3" s="136"/>
      <c r="G3" s="136"/>
      <c r="H3" s="136"/>
      <c r="I3" s="136"/>
      <c r="J3" s="136"/>
      <c r="K3" s="136"/>
      <c r="L3" s="136"/>
    </row>
    <row r="4" spans="1:12" ht="21.75" customHeight="1">
      <c r="B4" s="4"/>
      <c r="C4" s="4"/>
      <c r="D4" s="91"/>
      <c r="E4" s="91"/>
      <c r="K4" s="91"/>
      <c r="L4" s="91"/>
    </row>
    <row r="5" spans="1:12" ht="21.75" customHeight="1">
      <c r="B5" s="5"/>
      <c r="D5" s="4" t="s">
        <v>49</v>
      </c>
      <c r="F5" s="4"/>
      <c r="G5" s="4"/>
      <c r="H5" s="137" t="s">
        <v>55</v>
      </c>
      <c r="I5" s="137"/>
      <c r="J5" s="137"/>
    </row>
    <row r="6" spans="1:12" ht="22.45" customHeight="1">
      <c r="B6" s="5"/>
      <c r="D6" s="4" t="s">
        <v>92</v>
      </c>
      <c r="F6" s="4"/>
      <c r="G6" s="4"/>
      <c r="H6" s="4" t="s">
        <v>93</v>
      </c>
      <c r="I6" s="5"/>
      <c r="J6" s="5"/>
      <c r="L6" s="4" t="s">
        <v>90</v>
      </c>
    </row>
    <row r="7" spans="1:12" ht="22.45" customHeight="1">
      <c r="B7" s="5" t="s">
        <v>5</v>
      </c>
      <c r="D7" s="4" t="s">
        <v>96</v>
      </c>
      <c r="F7" s="4" t="s">
        <v>53</v>
      </c>
      <c r="G7" s="4"/>
      <c r="H7" s="4" t="s">
        <v>97</v>
      </c>
      <c r="I7" s="4"/>
      <c r="J7" s="4" t="s">
        <v>98</v>
      </c>
      <c r="K7" s="4"/>
      <c r="L7" s="4" t="s">
        <v>94</v>
      </c>
    </row>
    <row r="8" spans="1:12" ht="22.45" customHeight="1">
      <c r="B8" s="5"/>
      <c r="D8" s="138" t="s">
        <v>6</v>
      </c>
      <c r="E8" s="138"/>
      <c r="F8" s="138"/>
      <c r="G8" s="138"/>
      <c r="H8" s="138"/>
      <c r="I8" s="138"/>
      <c r="J8" s="138"/>
      <c r="K8" s="138"/>
      <c r="L8" s="138"/>
    </row>
    <row r="9" spans="1:12" ht="21.75" customHeight="1">
      <c r="A9" s="17" t="s">
        <v>101</v>
      </c>
      <c r="B9" s="5"/>
      <c r="D9" s="7"/>
      <c r="E9" s="7"/>
      <c r="F9" s="7"/>
      <c r="G9" s="7"/>
      <c r="H9" s="7"/>
      <c r="I9" s="7"/>
      <c r="J9" s="7"/>
      <c r="K9" s="7"/>
      <c r="L9" s="7"/>
    </row>
    <row r="10" spans="1:12" ht="21.75" customHeight="1">
      <c r="A10" s="17" t="s">
        <v>102</v>
      </c>
      <c r="B10" s="5"/>
      <c r="C10" s="7"/>
      <c r="D10" s="7">
        <v>330000000</v>
      </c>
      <c r="E10" s="7"/>
      <c r="F10" s="7">
        <v>420491050</v>
      </c>
      <c r="G10" s="7"/>
      <c r="H10" s="7">
        <v>33000000</v>
      </c>
      <c r="I10" s="7"/>
      <c r="J10" s="7">
        <v>819507787</v>
      </c>
      <c r="K10" s="7"/>
      <c r="L10" s="7">
        <f>SUM(D10:J10)</f>
        <v>1602998837</v>
      </c>
    </row>
    <row r="11" spans="1:12" ht="22.1">
      <c r="A11" s="17"/>
      <c r="B11" s="5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ht="21.75" customHeight="1">
      <c r="A12" s="3" t="s">
        <v>103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21.75" customHeight="1">
      <c r="A13" s="10" t="s">
        <v>104</v>
      </c>
      <c r="B13" s="5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 ht="21.75" customHeight="1">
      <c r="A14" t="s">
        <v>105</v>
      </c>
      <c r="B14" s="5">
        <v>23</v>
      </c>
      <c r="C14" s="7"/>
      <c r="D14" s="20">
        <v>0</v>
      </c>
      <c r="E14" s="7"/>
      <c r="F14" s="20">
        <v>0</v>
      </c>
      <c r="G14" s="7"/>
      <c r="H14" s="20">
        <v>0</v>
      </c>
      <c r="I14" s="8"/>
      <c r="J14" s="8">
        <v>-16500000</v>
      </c>
      <c r="K14" s="7"/>
      <c r="L14" s="31">
        <f>SUM(D14:J14)</f>
        <v>-16500000</v>
      </c>
    </row>
    <row r="15" spans="1:12" ht="21.75" customHeight="1">
      <c r="A15" s="10" t="s">
        <v>106</v>
      </c>
      <c r="B15" s="5"/>
      <c r="C15" s="19"/>
      <c r="D15" s="22">
        <f>SUM(D14)</f>
        <v>0</v>
      </c>
      <c r="E15" s="19"/>
      <c r="F15" s="22">
        <f>SUM(F14)</f>
        <v>0</v>
      </c>
      <c r="G15" s="7"/>
      <c r="H15" s="22">
        <f>SUM(H14)</f>
        <v>0</v>
      </c>
      <c r="I15" s="7"/>
      <c r="J15" s="29">
        <f>SUM(J14)</f>
        <v>-16500000</v>
      </c>
      <c r="K15" s="30"/>
      <c r="L15" s="29">
        <f>SUM(D15:J15)</f>
        <v>-16500000</v>
      </c>
    </row>
    <row r="16" spans="1:12" ht="22.1">
      <c r="A16" s="3"/>
      <c r="B16" s="5"/>
      <c r="D16" s="7"/>
      <c r="E16" s="7"/>
      <c r="F16" s="7"/>
      <c r="G16" s="7"/>
      <c r="H16" s="7"/>
      <c r="I16" s="7"/>
      <c r="J16" s="7"/>
      <c r="K16" s="7"/>
      <c r="L16" s="7"/>
    </row>
    <row r="17" spans="1:12" ht="21.75" customHeight="1">
      <c r="A17" s="17" t="s">
        <v>107</v>
      </c>
      <c r="B17" s="5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21.75" customHeight="1">
      <c r="A18" s="12" t="s">
        <v>108</v>
      </c>
      <c r="B18" s="5"/>
      <c r="C18" s="8"/>
      <c r="D18" s="20">
        <v>0</v>
      </c>
      <c r="E18" s="8"/>
      <c r="F18" s="20">
        <v>0</v>
      </c>
      <c r="G18" s="8"/>
      <c r="H18" s="20">
        <v>0</v>
      </c>
      <c r="I18" s="8"/>
      <c r="J18" s="31">
        <f>'PL9-10'!I49</f>
        <v>37397062</v>
      </c>
      <c r="K18" s="8"/>
      <c r="L18" s="31">
        <f>SUM(D18:J18)</f>
        <v>37397062</v>
      </c>
    </row>
    <row r="19" spans="1:12" ht="21.75" customHeight="1">
      <c r="A19" s="12" t="s">
        <v>109</v>
      </c>
      <c r="B19" s="5"/>
      <c r="C19" s="8"/>
      <c r="D19" s="77">
        <v>0</v>
      </c>
      <c r="E19" s="8"/>
      <c r="F19" s="77">
        <v>0</v>
      </c>
      <c r="G19" s="8"/>
      <c r="H19" s="77">
        <v>0</v>
      </c>
      <c r="I19" s="8"/>
      <c r="J19" s="75">
        <f>-1360064+272013</f>
        <v>-1088051</v>
      </c>
      <c r="K19" s="34"/>
      <c r="L19" s="31">
        <f>SUM(D19:J19)</f>
        <v>-1088051</v>
      </c>
    </row>
    <row r="20" spans="1:12" ht="21.75" customHeight="1">
      <c r="A20" s="17" t="s">
        <v>110</v>
      </c>
      <c r="B20" s="5"/>
      <c r="C20" s="24"/>
      <c r="D20" s="33">
        <f>SUM(D18:D19)</f>
        <v>0</v>
      </c>
      <c r="E20" s="24"/>
      <c r="F20" s="22">
        <f>SUM(F18:F19)</f>
        <v>0</v>
      </c>
      <c r="G20" s="24"/>
      <c r="H20" s="22">
        <f>SUM(H18:H19)</f>
        <v>0</v>
      </c>
      <c r="I20" s="32"/>
      <c r="J20" s="33">
        <f>SUM(J18:J19)</f>
        <v>36309011</v>
      </c>
      <c r="K20" s="32"/>
      <c r="L20" s="33">
        <f>SUM(L18:L19)</f>
        <v>36309011</v>
      </c>
    </row>
    <row r="21" spans="1:12" ht="22.1">
      <c r="A21" s="12"/>
      <c r="B21" s="5"/>
      <c r="C21" s="8"/>
      <c r="D21" s="34"/>
      <c r="E21" s="8"/>
      <c r="F21" s="34"/>
      <c r="G21" s="8"/>
      <c r="H21" s="8"/>
      <c r="I21" s="8"/>
      <c r="J21" s="8"/>
      <c r="K21" s="8"/>
      <c r="L21" s="35"/>
    </row>
    <row r="22" spans="1:12" ht="21.75" customHeight="1" thickBot="1">
      <c r="A22" s="27" t="s">
        <v>112</v>
      </c>
      <c r="B22" s="5"/>
      <c r="C22" s="24"/>
      <c r="D22" s="36">
        <f>SUM(D10,D15,D20)</f>
        <v>330000000</v>
      </c>
      <c r="E22" s="24"/>
      <c r="F22" s="36">
        <f>SUM(F10,F15,F20)</f>
        <v>420491050</v>
      </c>
      <c r="G22" s="24"/>
      <c r="H22" s="36">
        <f>SUM(H10,H15,H20)</f>
        <v>33000000</v>
      </c>
      <c r="I22" s="24"/>
      <c r="J22" s="36">
        <f>SUM(J10,J15,J20)</f>
        <v>839316798</v>
      </c>
      <c r="K22" s="37"/>
      <c r="L22" s="36">
        <f>SUM(L10,L15,L20)</f>
        <v>1622807848</v>
      </c>
    </row>
    <row r="23" spans="1:12" ht="11.95" customHeight="1" thickTop="1"/>
    <row r="24" spans="1:12" ht="22.45" customHeight="1">
      <c r="L24" s="78">
        <f>L22-'BS 7-8'!I79</f>
        <v>-719530130</v>
      </c>
    </row>
    <row r="27" spans="1:12" ht="22.45" customHeight="1">
      <c r="C27" s="8"/>
    </row>
    <row r="56" spans="3:3" ht="22.45" customHeight="1">
      <c r="C56">
        <f>SUM(C54,C49)</f>
        <v>0</v>
      </c>
    </row>
    <row r="71" spans="3:3" ht="22.45" customHeight="1">
      <c r="C71">
        <f>C56+C69</f>
        <v>0</v>
      </c>
    </row>
  </sheetData>
  <mergeCells count="3">
    <mergeCell ref="D3:L3"/>
    <mergeCell ref="H5:J5"/>
    <mergeCell ref="D8:L8"/>
  </mergeCells>
  <pageMargins left="0.8" right="0.8" top="0.48" bottom="0.5" header="0.5" footer="0.5"/>
  <pageSetup paperSize="9" scale="97" firstPageNumber="12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</sheetPr>
  <dimension ref="A1:S84"/>
  <sheetViews>
    <sheetView topLeftCell="A65" zoomScale="90" zoomScaleNormal="90" zoomScaleSheetLayoutView="89" workbookViewId="0">
      <selection activeCell="R70" sqref="R70"/>
    </sheetView>
  </sheetViews>
  <sheetFormatPr defaultColWidth="8.85546875" defaultRowHeight="22.45" customHeight="1"/>
  <cols>
    <col min="1" max="1" width="49.140625" customWidth="1"/>
    <col min="2" max="2" width="11.140625" style="5" customWidth="1"/>
    <col min="3" max="3" width="14.5703125" style="50" bestFit="1" customWidth="1"/>
    <col min="4" max="4" width="1" style="50" customWidth="1"/>
    <col min="5" max="5" width="13.85546875" style="50" bestFit="1" customWidth="1"/>
    <col min="6" max="6" width="1" style="50" customWidth="1"/>
    <col min="7" max="7" width="13.85546875" style="50" bestFit="1" customWidth="1"/>
    <col min="8" max="8" width="1.28515625" style="50" customWidth="1"/>
    <col min="9" max="9" width="14.140625" style="50" bestFit="1" customWidth="1"/>
    <col min="11" max="11" width="12.28515625" hidden="1" customWidth="1"/>
    <col min="12" max="12" width="14.5703125" hidden="1" customWidth="1"/>
    <col min="13" max="13" width="12.28515625" hidden="1" customWidth="1"/>
    <col min="14" max="14" width="0" hidden="1" customWidth="1"/>
    <col min="15" max="16" width="14.85546875" hidden="1" customWidth="1"/>
    <col min="17" max="17" width="14.140625" customWidth="1"/>
    <col min="19" max="19" width="13.140625" bestFit="1" customWidth="1"/>
  </cols>
  <sheetData>
    <row r="1" spans="1:19" s="3" customFormat="1" ht="22.85">
      <c r="A1" s="1" t="s">
        <v>0</v>
      </c>
      <c r="B1" s="2"/>
      <c r="C1" s="46"/>
      <c r="D1" s="46"/>
      <c r="E1" s="46"/>
      <c r="F1" s="46"/>
      <c r="G1" s="46"/>
      <c r="H1" s="46"/>
      <c r="I1" s="46"/>
    </row>
    <row r="2" spans="1:19" s="3" customFormat="1" ht="21.75" customHeight="1">
      <c r="A2" s="1" t="s">
        <v>179</v>
      </c>
      <c r="B2" s="2"/>
      <c r="C2" s="46"/>
      <c r="D2" s="46"/>
      <c r="E2" s="46"/>
      <c r="F2" s="46"/>
      <c r="G2" s="46"/>
      <c r="H2" s="46"/>
      <c r="I2" s="46"/>
    </row>
    <row r="3" spans="1:19" s="3" customFormat="1" ht="10.55" customHeight="1">
      <c r="B3" s="82"/>
      <c r="C3" s="66"/>
      <c r="D3" s="66"/>
      <c r="E3" s="66"/>
      <c r="F3" s="66"/>
      <c r="G3" s="66"/>
      <c r="H3" s="66"/>
      <c r="I3" s="66"/>
    </row>
    <row r="4" spans="1:19" ht="21.05" customHeight="1">
      <c r="C4" s="141" t="s">
        <v>1</v>
      </c>
      <c r="D4" s="141"/>
      <c r="E4" s="141"/>
      <c r="F4" s="141"/>
      <c r="G4" s="141" t="s">
        <v>2</v>
      </c>
      <c r="H4" s="141"/>
      <c r="I4" s="141"/>
    </row>
    <row r="5" spans="1:19" ht="21.05" customHeight="1">
      <c r="C5" s="139" t="s">
        <v>3</v>
      </c>
      <c r="D5" s="139"/>
      <c r="E5" s="139"/>
      <c r="F5" s="89"/>
      <c r="G5" s="139" t="s">
        <v>3</v>
      </c>
      <c r="H5" s="139"/>
      <c r="I5" s="139"/>
    </row>
    <row r="6" spans="1:19" ht="21.05" customHeight="1">
      <c r="A6" s="1" t="s">
        <v>4</v>
      </c>
      <c r="B6" s="5" t="s">
        <v>5</v>
      </c>
      <c r="C6" s="79">
        <v>2567</v>
      </c>
      <c r="D6" s="79"/>
      <c r="E6" s="79">
        <v>2566</v>
      </c>
      <c r="F6" s="79"/>
      <c r="G6" s="79">
        <v>2567</v>
      </c>
      <c r="H6" s="79"/>
      <c r="I6" s="79">
        <v>2566</v>
      </c>
    </row>
    <row r="7" spans="1:19" ht="21.75" customHeight="1">
      <c r="C7" s="140" t="s">
        <v>6</v>
      </c>
      <c r="D7" s="140"/>
      <c r="E7" s="140"/>
      <c r="F7" s="140"/>
      <c r="G7" s="140"/>
      <c r="H7" s="140"/>
      <c r="I7" s="140"/>
    </row>
    <row r="8" spans="1:19" ht="21.75" customHeight="1">
      <c r="A8" s="10" t="s">
        <v>7</v>
      </c>
      <c r="C8" s="44"/>
      <c r="D8" s="44"/>
      <c r="E8" s="44"/>
      <c r="F8" s="44"/>
      <c r="G8" s="44"/>
      <c r="H8" s="44"/>
      <c r="I8" s="44"/>
    </row>
    <row r="9" spans="1:19" ht="21.75" customHeight="1">
      <c r="A9" t="s">
        <v>8</v>
      </c>
      <c r="B9" s="5">
        <v>5</v>
      </c>
      <c r="C9" s="122">
        <v>185037910</v>
      </c>
      <c r="D9" s="44"/>
      <c r="E9" s="44">
        <v>127377727</v>
      </c>
      <c r="F9" s="44"/>
      <c r="G9" s="44">
        <v>120909855</v>
      </c>
      <c r="H9" s="44"/>
      <c r="I9" s="44">
        <v>74574477</v>
      </c>
      <c r="S9" s="110"/>
    </row>
    <row r="10" spans="1:19" ht="21.75" customHeight="1">
      <c r="A10" t="s">
        <v>9</v>
      </c>
      <c r="B10" s="5" t="s">
        <v>194</v>
      </c>
      <c r="C10" s="123">
        <v>1701475369</v>
      </c>
      <c r="D10" s="44"/>
      <c r="E10" s="44">
        <v>1118225554</v>
      </c>
      <c r="F10" s="44"/>
      <c r="G10" s="44">
        <v>1704440588</v>
      </c>
      <c r="H10" s="44"/>
      <c r="I10" s="44">
        <v>1116834436</v>
      </c>
      <c r="K10" s="110">
        <f>G10-I10</f>
        <v>587606152</v>
      </c>
      <c r="Q10" s="110"/>
      <c r="S10" s="110"/>
    </row>
    <row r="11" spans="1:19" ht="21.75" hidden="1" customHeight="1">
      <c r="A11" t="s">
        <v>10</v>
      </c>
      <c r="B11" s="5" t="s">
        <v>11</v>
      </c>
      <c r="C11" s="122"/>
      <c r="D11" s="44"/>
      <c r="E11" s="44"/>
      <c r="F11" s="44"/>
      <c r="G11" s="97"/>
      <c r="H11" s="44"/>
      <c r="I11" s="97"/>
    </row>
    <row r="12" spans="1:19" ht="21.75" hidden="1" customHeight="1">
      <c r="A12" t="s">
        <v>12</v>
      </c>
      <c r="B12" s="5">
        <v>4</v>
      </c>
      <c r="C12" s="57"/>
      <c r="D12" s="44"/>
      <c r="E12" s="43"/>
      <c r="F12" s="44"/>
      <c r="G12" s="43"/>
      <c r="H12" s="44"/>
      <c r="I12" s="43"/>
    </row>
    <row r="13" spans="1:19" ht="21.75" hidden="1" customHeight="1">
      <c r="A13" t="s">
        <v>13</v>
      </c>
      <c r="C13" s="122"/>
      <c r="D13" s="44"/>
      <c r="E13" s="44"/>
      <c r="F13" s="44"/>
      <c r="G13" s="44"/>
      <c r="H13" s="44"/>
      <c r="I13" s="44"/>
    </row>
    <row r="14" spans="1:19" ht="21.75" customHeight="1">
      <c r="A14" t="s">
        <v>14</v>
      </c>
      <c r="C14" s="122"/>
      <c r="E14" s="44"/>
      <c r="G14" s="44"/>
      <c r="I14" s="44"/>
      <c r="S14" s="110"/>
    </row>
    <row r="15" spans="1:19" ht="21.75" customHeight="1">
      <c r="A15" t="s">
        <v>15</v>
      </c>
      <c r="B15" s="114">
        <v>6</v>
      </c>
      <c r="C15" s="122">
        <v>0</v>
      </c>
      <c r="D15" s="44"/>
      <c r="E15" s="44">
        <v>500000</v>
      </c>
      <c r="F15" s="44"/>
      <c r="G15" s="44">
        <v>0</v>
      </c>
      <c r="H15" s="44"/>
      <c r="I15" s="44">
        <v>500000</v>
      </c>
      <c r="S15" s="110"/>
    </row>
    <row r="16" spans="1:19" ht="21.75" customHeight="1">
      <c r="A16" t="s">
        <v>16</v>
      </c>
      <c r="B16" s="5">
        <v>7</v>
      </c>
      <c r="C16" s="122">
        <v>1284138770</v>
      </c>
      <c r="D16" s="44"/>
      <c r="E16" s="44">
        <v>1344093984</v>
      </c>
      <c r="F16" s="44"/>
      <c r="G16" s="44">
        <v>1279095385</v>
      </c>
      <c r="H16" s="44"/>
      <c r="I16" s="44">
        <v>1335592529</v>
      </c>
      <c r="K16" s="110">
        <f>G16-I16</f>
        <v>-56497144</v>
      </c>
      <c r="L16" s="108">
        <f>'CF15-16'!G14</f>
        <v>-14678341</v>
      </c>
      <c r="M16" s="110">
        <f>SUM(K16:L16)</f>
        <v>-71175485</v>
      </c>
      <c r="O16" s="108">
        <f>C16-E16</f>
        <v>-59955214</v>
      </c>
      <c r="P16" s="14">
        <f>O16+L16</f>
        <v>-74633555</v>
      </c>
      <c r="S16" s="110"/>
    </row>
    <row r="17" spans="1:19" ht="21.75" customHeight="1">
      <c r="A17" t="s">
        <v>17</v>
      </c>
      <c r="C17" s="44">
        <v>1187317</v>
      </c>
      <c r="D17" s="44"/>
      <c r="E17" s="44">
        <v>1112071</v>
      </c>
      <c r="F17" s="44"/>
      <c r="G17" s="44">
        <v>1187317</v>
      </c>
      <c r="H17" s="44"/>
      <c r="I17" s="44">
        <v>1112071</v>
      </c>
      <c r="K17" s="110">
        <f>G17-I17</f>
        <v>75246</v>
      </c>
      <c r="S17" s="110"/>
    </row>
    <row r="18" spans="1:19" ht="21.75" customHeight="1">
      <c r="A18" s="3" t="s">
        <v>18</v>
      </c>
      <c r="C18" s="53">
        <f>SUM(C9:C17)</f>
        <v>3171839366</v>
      </c>
      <c r="D18" s="98"/>
      <c r="E18" s="53">
        <f>SUM(E9:E17)</f>
        <v>2591309336</v>
      </c>
      <c r="F18" s="98"/>
      <c r="G18" s="53">
        <f>SUM(G9:G17)</f>
        <v>3105633145</v>
      </c>
      <c r="H18" s="98"/>
      <c r="I18" s="53">
        <f>SUM(I9:I17)</f>
        <v>2528613513</v>
      </c>
      <c r="S18" s="110"/>
    </row>
    <row r="19" spans="1:19" ht="21.75" customHeight="1">
      <c r="C19" s="44"/>
      <c r="D19" s="44"/>
      <c r="E19" s="44"/>
      <c r="F19" s="44"/>
      <c r="G19" s="44"/>
      <c r="H19" s="44"/>
      <c r="I19" s="44"/>
    </row>
    <row r="20" spans="1:19" ht="21.75" customHeight="1">
      <c r="A20" s="10" t="s">
        <v>19</v>
      </c>
      <c r="C20" s="44"/>
      <c r="D20" s="44"/>
      <c r="E20" s="44"/>
      <c r="F20" s="44"/>
      <c r="G20" s="44"/>
      <c r="H20" s="44"/>
      <c r="I20" s="44"/>
    </row>
    <row r="21" spans="1:19" ht="21.75" hidden="1" customHeight="1">
      <c r="A21" t="s">
        <v>20</v>
      </c>
      <c r="B21" s="5">
        <v>9</v>
      </c>
      <c r="C21" s="63"/>
      <c r="D21" s="44"/>
      <c r="E21" s="63"/>
      <c r="F21" s="44"/>
      <c r="G21" s="44"/>
      <c r="H21" s="44"/>
      <c r="I21" s="44"/>
    </row>
    <row r="22" spans="1:19" ht="21.75" customHeight="1">
      <c r="A22" t="s">
        <v>21</v>
      </c>
      <c r="B22" s="5">
        <v>8</v>
      </c>
      <c r="C22" s="63">
        <v>0</v>
      </c>
      <c r="D22" s="44"/>
      <c r="E22" s="43">
        <v>0</v>
      </c>
      <c r="F22" s="44"/>
      <c r="G22" s="44">
        <v>9999930</v>
      </c>
      <c r="H22" s="44"/>
      <c r="I22" s="44">
        <v>9999930</v>
      </c>
    </row>
    <row r="23" spans="1:19" ht="21.75" customHeight="1">
      <c r="A23" t="s">
        <v>22</v>
      </c>
      <c r="C23" s="43"/>
      <c r="D23" s="44"/>
      <c r="E23" s="43"/>
      <c r="F23" s="44"/>
      <c r="G23" s="44"/>
      <c r="H23" s="44"/>
      <c r="I23" s="44"/>
    </row>
    <row r="24" spans="1:19" ht="21.75" customHeight="1">
      <c r="A24" t="s">
        <v>23</v>
      </c>
      <c r="C24" s="54">
        <v>7382927</v>
      </c>
      <c r="D24" s="44"/>
      <c r="E24" s="54">
        <v>7382927</v>
      </c>
      <c r="F24" s="44"/>
      <c r="G24" s="54">
        <v>7382927</v>
      </c>
      <c r="H24" s="44"/>
      <c r="I24" s="54">
        <v>7382927</v>
      </c>
    </row>
    <row r="25" spans="1:19" ht="21.75" customHeight="1">
      <c r="A25" t="s">
        <v>24</v>
      </c>
      <c r="C25" s="44">
        <v>0</v>
      </c>
      <c r="D25" s="44"/>
      <c r="E25" s="44">
        <v>200000</v>
      </c>
      <c r="F25" s="44"/>
      <c r="G25" s="44">
        <v>0</v>
      </c>
      <c r="H25" s="44"/>
      <c r="I25" s="44">
        <v>200000</v>
      </c>
    </row>
    <row r="26" spans="1:19" ht="21.75" customHeight="1">
      <c r="A26" t="s">
        <v>25</v>
      </c>
      <c r="B26" s="5">
        <v>9</v>
      </c>
      <c r="C26" s="56">
        <v>129163406</v>
      </c>
      <c r="D26" s="44"/>
      <c r="E26" s="56">
        <v>129176655</v>
      </c>
      <c r="F26" s="44"/>
      <c r="G26" s="44">
        <v>129427968</v>
      </c>
      <c r="H26" s="44"/>
      <c r="I26" s="44">
        <v>129441217</v>
      </c>
    </row>
    <row r="27" spans="1:19" ht="21.05" customHeight="1">
      <c r="A27" t="s">
        <v>26</v>
      </c>
      <c r="B27" s="5">
        <v>10</v>
      </c>
      <c r="C27" s="54">
        <v>763708115</v>
      </c>
      <c r="D27" s="44"/>
      <c r="E27" s="54">
        <v>666855167</v>
      </c>
      <c r="F27" s="44"/>
      <c r="G27" s="44">
        <v>763190283</v>
      </c>
      <c r="H27" s="44"/>
      <c r="I27" s="44">
        <v>665844432</v>
      </c>
    </row>
    <row r="28" spans="1:19" ht="21.75" customHeight="1">
      <c r="A28" t="s">
        <v>27</v>
      </c>
      <c r="B28" s="5">
        <v>11</v>
      </c>
      <c r="C28" s="54">
        <v>18300436</v>
      </c>
      <c r="D28" s="44"/>
      <c r="E28" s="54">
        <v>22857787</v>
      </c>
      <c r="F28" s="44"/>
      <c r="G28" s="44">
        <v>18300436</v>
      </c>
      <c r="H28" s="44"/>
      <c r="I28" s="44">
        <v>22857787</v>
      </c>
    </row>
    <row r="29" spans="1:19" ht="21.75" customHeight="1">
      <c r="A29" t="s">
        <v>28</v>
      </c>
      <c r="B29" s="5">
        <v>20</v>
      </c>
      <c r="C29" s="54">
        <v>38249403</v>
      </c>
      <c r="D29" s="44"/>
      <c r="E29" s="54">
        <v>36281162</v>
      </c>
      <c r="F29" s="44"/>
      <c r="G29" s="44">
        <v>37803389</v>
      </c>
      <c r="H29" s="44"/>
      <c r="I29" s="44">
        <v>36153583</v>
      </c>
      <c r="J29" s="121"/>
      <c r="K29" s="1"/>
    </row>
    <row r="30" spans="1:19" ht="21.75" customHeight="1">
      <c r="A30" t="s">
        <v>29</v>
      </c>
      <c r="C30" s="54">
        <v>16053180</v>
      </c>
      <c r="D30" s="44"/>
      <c r="E30" s="54">
        <v>17524338</v>
      </c>
      <c r="F30" s="44"/>
      <c r="G30" s="44">
        <v>15857925</v>
      </c>
      <c r="H30" s="44"/>
      <c r="I30" s="44">
        <v>17302809</v>
      </c>
      <c r="K30" s="110">
        <f>G30-I30</f>
        <v>-1444884</v>
      </c>
      <c r="L30" s="108">
        <v>204500</v>
      </c>
      <c r="M30" s="14">
        <f>K30-L30</f>
        <v>-1649384</v>
      </c>
    </row>
    <row r="31" spans="1:19" ht="21.75" customHeight="1">
      <c r="A31" s="3" t="s">
        <v>30</v>
      </c>
      <c r="C31" s="83">
        <f>SUM(C21:C30)</f>
        <v>972857467</v>
      </c>
      <c r="D31" s="98"/>
      <c r="E31" s="83">
        <f>SUM(E21:E30)</f>
        <v>880278036</v>
      </c>
      <c r="F31" s="98"/>
      <c r="G31" s="53">
        <f>SUM(G21:G30)</f>
        <v>981962858</v>
      </c>
      <c r="H31" s="98"/>
      <c r="I31" s="53">
        <f>SUM(I21:I30)</f>
        <v>889182685</v>
      </c>
      <c r="K31" s="1"/>
    </row>
    <row r="32" spans="1:19" ht="6.1" customHeight="1">
      <c r="A32" s="3"/>
      <c r="D32" s="44"/>
      <c r="F32" s="44"/>
      <c r="H32" s="44"/>
    </row>
    <row r="33" spans="1:19" ht="21.75" customHeight="1" thickBot="1">
      <c r="A33" s="3" t="s">
        <v>31</v>
      </c>
      <c r="C33" s="65">
        <f>SUM(C18+C31)</f>
        <v>4144696833</v>
      </c>
      <c r="D33" s="98"/>
      <c r="E33" s="65">
        <f>SUM(E18+E31)</f>
        <v>3471587372</v>
      </c>
      <c r="F33" s="98"/>
      <c r="G33" s="65">
        <f>SUM(G18+G31)</f>
        <v>4087596003</v>
      </c>
      <c r="H33" s="98"/>
      <c r="I33" s="65">
        <f>SUM(I18+I31)</f>
        <v>3417796198</v>
      </c>
    </row>
    <row r="34" spans="1:19" ht="21.75" customHeight="1" thickTop="1">
      <c r="A34" s="3"/>
      <c r="C34" s="67">
        <f>C33-C81</f>
        <v>0</v>
      </c>
      <c r="D34" s="68"/>
      <c r="E34" s="67">
        <f>E33-E81</f>
        <v>0</v>
      </c>
      <c r="F34" s="68"/>
      <c r="G34" s="67">
        <f>G33-G81</f>
        <v>0</v>
      </c>
      <c r="H34" s="68"/>
      <c r="I34" s="67">
        <f>I33-I81</f>
        <v>0</v>
      </c>
    </row>
    <row r="35" spans="1:19" s="1" customFormat="1" ht="22.85">
      <c r="A35" s="1" t="s">
        <v>0</v>
      </c>
      <c r="B35" s="2"/>
      <c r="C35" s="46"/>
      <c r="D35" s="46"/>
      <c r="E35" s="46"/>
      <c r="F35" s="46"/>
      <c r="G35" s="46"/>
      <c r="H35" s="46"/>
      <c r="I35" s="46"/>
    </row>
    <row r="36" spans="1:19" s="1" customFormat="1" ht="22.45" customHeight="1">
      <c r="A36" s="1" t="s">
        <v>179</v>
      </c>
      <c r="B36" s="2"/>
      <c r="C36" s="46"/>
      <c r="D36" s="46"/>
      <c r="E36" s="46"/>
      <c r="F36" s="46"/>
      <c r="G36" s="46"/>
      <c r="H36" s="46"/>
      <c r="I36" s="46"/>
    </row>
    <row r="37" spans="1:19" s="1" customFormat="1" ht="10.55" customHeight="1">
      <c r="B37" s="2"/>
      <c r="C37" s="46"/>
      <c r="D37" s="46"/>
      <c r="E37" s="46"/>
      <c r="F37" s="46"/>
      <c r="G37" s="46"/>
      <c r="H37" s="46"/>
      <c r="I37" s="46"/>
    </row>
    <row r="38" spans="1:19" ht="21.05" customHeight="1">
      <c r="C38" s="141" t="s">
        <v>1</v>
      </c>
      <c r="D38" s="141"/>
      <c r="E38" s="141"/>
      <c r="F38" s="105"/>
      <c r="G38" s="141" t="s">
        <v>2</v>
      </c>
      <c r="H38" s="141"/>
      <c r="I38" s="141"/>
    </row>
    <row r="39" spans="1:19" ht="21.05" customHeight="1">
      <c r="C39" s="139" t="s">
        <v>3</v>
      </c>
      <c r="D39" s="139"/>
      <c r="E39" s="139"/>
      <c r="F39" s="89"/>
      <c r="G39" s="139" t="s">
        <v>3</v>
      </c>
      <c r="H39" s="139"/>
      <c r="I39" s="139"/>
    </row>
    <row r="40" spans="1:19" ht="21.05" customHeight="1">
      <c r="A40" s="84" t="s">
        <v>32</v>
      </c>
      <c r="B40" s="5" t="s">
        <v>5</v>
      </c>
      <c r="C40" s="79">
        <v>2567</v>
      </c>
      <c r="D40" s="79"/>
      <c r="E40" s="79">
        <v>2566</v>
      </c>
      <c r="F40" s="79"/>
      <c r="G40" s="79">
        <v>2567</v>
      </c>
      <c r="H40" s="79"/>
      <c r="I40" s="79">
        <v>2566</v>
      </c>
    </row>
    <row r="41" spans="1:19" ht="15.7" customHeight="1">
      <c r="C41" s="140" t="s">
        <v>6</v>
      </c>
      <c r="D41" s="140"/>
      <c r="E41" s="140"/>
      <c r="F41" s="140"/>
      <c r="G41" s="140"/>
      <c r="H41" s="140"/>
      <c r="I41" s="140"/>
    </row>
    <row r="42" spans="1:19" ht="21.05" customHeight="1">
      <c r="A42" s="6" t="s">
        <v>33</v>
      </c>
      <c r="C42" s="44"/>
      <c r="D42" s="44"/>
      <c r="E42" s="44"/>
      <c r="F42" s="44"/>
      <c r="G42" s="44"/>
      <c r="H42" s="44"/>
      <c r="I42" s="44"/>
    </row>
    <row r="43" spans="1:19" ht="21.05" customHeight="1">
      <c r="A43" t="s">
        <v>34</v>
      </c>
      <c r="C43" s="44"/>
      <c r="D43" s="44"/>
      <c r="E43" s="44"/>
      <c r="F43" s="44"/>
      <c r="G43" s="44"/>
      <c r="H43" s="44"/>
      <c r="I43" s="44"/>
      <c r="S43" s="110"/>
    </row>
    <row r="44" spans="1:19" ht="21.05" customHeight="1">
      <c r="A44" t="s">
        <v>35</v>
      </c>
      <c r="B44" s="5">
        <v>12</v>
      </c>
      <c r="C44" s="44">
        <v>331675410</v>
      </c>
      <c r="D44" s="44"/>
      <c r="E44" s="44">
        <v>139716969</v>
      </c>
      <c r="F44" s="44"/>
      <c r="G44" s="44">
        <v>331675410</v>
      </c>
      <c r="H44" s="44"/>
      <c r="I44" s="44">
        <v>139716969</v>
      </c>
    </row>
    <row r="45" spans="1:19" ht="21.05" customHeight="1">
      <c r="A45" t="s">
        <v>36</v>
      </c>
      <c r="B45" s="5">
        <v>4</v>
      </c>
      <c r="C45" s="44">
        <v>752347547</v>
      </c>
      <c r="D45" s="44"/>
      <c r="E45" s="44">
        <v>659123653</v>
      </c>
      <c r="F45" s="44"/>
      <c r="G45" s="44">
        <v>750511453</v>
      </c>
      <c r="H45" s="44"/>
      <c r="I45" s="44">
        <v>656402398</v>
      </c>
    </row>
    <row r="46" spans="1:19" ht="21.05" hidden="1" customHeight="1">
      <c r="A46" t="s">
        <v>37</v>
      </c>
      <c r="B46" s="5">
        <v>4</v>
      </c>
      <c r="C46" s="97"/>
      <c r="D46" s="44"/>
      <c r="E46" s="97"/>
      <c r="F46" s="44"/>
      <c r="G46" s="97"/>
      <c r="H46" s="44"/>
      <c r="I46" s="97"/>
    </row>
    <row r="47" spans="1:19" ht="21.05" customHeight="1">
      <c r="A47" t="s">
        <v>163</v>
      </c>
      <c r="C47" s="44"/>
      <c r="E47" s="44"/>
    </row>
    <row r="48" spans="1:19" ht="21.05" customHeight="1">
      <c r="A48" t="s">
        <v>182</v>
      </c>
      <c r="B48" s="5">
        <v>12</v>
      </c>
      <c r="C48" s="43">
        <v>42240000</v>
      </c>
      <c r="D48" s="44"/>
      <c r="E48" s="43">
        <v>22200000</v>
      </c>
      <c r="F48" s="44"/>
      <c r="G48" s="43">
        <v>42240000</v>
      </c>
      <c r="H48" s="44"/>
      <c r="I48" s="43">
        <v>22200000</v>
      </c>
    </row>
    <row r="49" spans="1:10" ht="21.05" hidden="1" customHeight="1">
      <c r="A49" t="s">
        <v>38</v>
      </c>
      <c r="B49" s="5">
        <v>4</v>
      </c>
      <c r="C49" s="63"/>
      <c r="D49" s="44"/>
      <c r="E49" s="63"/>
      <c r="F49" s="44"/>
      <c r="G49" s="63"/>
      <c r="H49" s="44"/>
      <c r="I49" s="63"/>
    </row>
    <row r="50" spans="1:10" ht="21.05" hidden="1" customHeight="1">
      <c r="A50" t="s">
        <v>39</v>
      </c>
      <c r="C50" s="63"/>
      <c r="D50" s="44"/>
      <c r="E50" s="63"/>
      <c r="F50" s="44"/>
      <c r="G50" s="63"/>
      <c r="H50" s="44"/>
      <c r="I50" s="63"/>
    </row>
    <row r="51" spans="1:10" ht="21.05" hidden="1" customHeight="1">
      <c r="A51" t="s">
        <v>15</v>
      </c>
      <c r="B51" s="5">
        <v>15</v>
      </c>
      <c r="C51" s="44"/>
      <c r="D51" s="44"/>
      <c r="E51" s="44"/>
      <c r="F51" s="44"/>
      <c r="G51" s="43"/>
      <c r="H51" s="44"/>
      <c r="I51" s="43"/>
    </row>
    <row r="52" spans="1:10" ht="21.05" customHeight="1">
      <c r="A52" t="s">
        <v>43</v>
      </c>
      <c r="C52" s="44"/>
      <c r="D52" s="44"/>
      <c r="E52" s="44"/>
      <c r="F52" s="44"/>
      <c r="G52" s="43"/>
      <c r="H52" s="44"/>
      <c r="I52" s="43"/>
    </row>
    <row r="53" spans="1:10" ht="21.05" customHeight="1">
      <c r="A53" t="s">
        <v>162</v>
      </c>
      <c r="B53" s="5">
        <v>12</v>
      </c>
      <c r="C53" s="44">
        <v>6720277</v>
      </c>
      <c r="D53" s="44"/>
      <c r="E53" s="44">
        <v>6964644</v>
      </c>
      <c r="F53" s="44"/>
      <c r="G53" s="44">
        <v>6720277</v>
      </c>
      <c r="H53" s="44"/>
      <c r="I53" s="44">
        <v>6964644</v>
      </c>
    </row>
    <row r="54" spans="1:10" ht="21.05" customHeight="1">
      <c r="A54" t="s">
        <v>40</v>
      </c>
      <c r="C54" s="44">
        <v>31414213</v>
      </c>
      <c r="D54" s="44"/>
      <c r="E54" s="44">
        <v>1448424</v>
      </c>
      <c r="F54" s="44"/>
      <c r="G54" s="63">
        <v>30683149</v>
      </c>
      <c r="H54" s="44"/>
      <c r="I54" s="43">
        <v>387705</v>
      </c>
    </row>
    <row r="55" spans="1:10" ht="23.55" customHeight="1">
      <c r="A55" s="3" t="s">
        <v>41</v>
      </c>
      <c r="C55" s="53">
        <f>SUM(C44:C54)</f>
        <v>1164397447</v>
      </c>
      <c r="D55" s="98"/>
      <c r="E55" s="53">
        <f>SUM(E44:E54)</f>
        <v>829453690</v>
      </c>
      <c r="F55" s="98"/>
      <c r="G55" s="53">
        <f>SUM(G44:G54)</f>
        <v>1161830289</v>
      </c>
      <c r="H55" s="98"/>
      <c r="I55" s="53">
        <f>SUM(I44:I54)</f>
        <v>825671716</v>
      </c>
    </row>
    <row r="56" spans="1:10" ht="4.45" customHeight="1">
      <c r="C56" s="44"/>
      <c r="D56" s="44"/>
      <c r="E56" s="44"/>
      <c r="F56" s="44"/>
      <c r="G56" s="44"/>
      <c r="H56" s="44"/>
      <c r="I56" s="44"/>
    </row>
    <row r="57" spans="1:10" ht="21.05" customHeight="1">
      <c r="A57" s="6" t="s">
        <v>42</v>
      </c>
      <c r="C57" s="44"/>
      <c r="D57" s="44"/>
      <c r="E57" s="44"/>
      <c r="F57" s="44"/>
      <c r="G57" s="44"/>
      <c r="H57" s="44"/>
      <c r="I57" s="44"/>
    </row>
    <row r="58" spans="1:10" ht="21.05" customHeight="1">
      <c r="A58" t="s">
        <v>163</v>
      </c>
      <c r="B58" s="5">
        <v>12</v>
      </c>
      <c r="C58" s="60">
        <v>96660000</v>
      </c>
      <c r="D58" s="47"/>
      <c r="E58" s="60">
        <v>55600000</v>
      </c>
      <c r="F58" s="47"/>
      <c r="G58" s="60">
        <v>96660000</v>
      </c>
      <c r="H58" s="47"/>
      <c r="I58" s="60">
        <v>55600000</v>
      </c>
    </row>
    <row r="59" spans="1:10" ht="21.05" customHeight="1">
      <c r="A59" t="s">
        <v>43</v>
      </c>
      <c r="B59" s="5">
        <v>12</v>
      </c>
      <c r="C59" s="89">
        <v>12376759</v>
      </c>
      <c r="D59" s="47"/>
      <c r="E59" s="89">
        <v>16519968</v>
      </c>
      <c r="F59" s="47"/>
      <c r="G59" s="89">
        <v>12376759</v>
      </c>
      <c r="H59" s="47"/>
      <c r="I59" s="89">
        <v>16519968</v>
      </c>
      <c r="J59" s="110"/>
    </row>
    <row r="60" spans="1:10" ht="21.05" customHeight="1">
      <c r="A60" t="s">
        <v>44</v>
      </c>
      <c r="C60" s="60"/>
      <c r="D60" s="47"/>
      <c r="E60" s="60"/>
      <c r="F60" s="47"/>
      <c r="H60" s="47"/>
    </row>
    <row r="61" spans="1:10" ht="21.05" customHeight="1">
      <c r="A61" t="s">
        <v>45</v>
      </c>
      <c r="B61" s="5">
        <v>13</v>
      </c>
      <c r="C61" s="52">
        <v>187278141</v>
      </c>
      <c r="D61" s="44"/>
      <c r="E61" s="52">
        <v>179147084</v>
      </c>
      <c r="F61" s="44"/>
      <c r="G61" s="52">
        <v>185280626</v>
      </c>
      <c r="H61" s="44"/>
      <c r="I61" s="52">
        <v>177666536</v>
      </c>
    </row>
    <row r="62" spans="1:10" ht="24.6" customHeight="1">
      <c r="A62" s="3" t="s">
        <v>46</v>
      </c>
      <c r="C62" s="53">
        <f>SUM(C58:C61)</f>
        <v>296314900</v>
      </c>
      <c r="D62" s="98"/>
      <c r="E62" s="53">
        <f>SUM(E58:E61)</f>
        <v>251267052</v>
      </c>
      <c r="F62" s="98"/>
      <c r="G62" s="53">
        <f>SUM(G58:G61)</f>
        <v>294317385</v>
      </c>
      <c r="H62" s="98"/>
      <c r="I62" s="53">
        <f>SUM(I58:I61)</f>
        <v>249786504</v>
      </c>
    </row>
    <row r="63" spans="1:10" ht="3.75" customHeight="1">
      <c r="A63" s="3"/>
      <c r="C63" s="13"/>
      <c r="D63" s="13"/>
      <c r="E63" s="13"/>
      <c r="F63" s="13"/>
      <c r="G63" s="13"/>
      <c r="H63" s="13"/>
      <c r="I63" s="13"/>
    </row>
    <row r="64" spans="1:10" ht="22.45" customHeight="1">
      <c r="A64" s="85" t="s">
        <v>47</v>
      </c>
      <c r="C64" s="69">
        <f>SUM(C62,C55)</f>
        <v>1460712347</v>
      </c>
      <c r="D64" s="98"/>
      <c r="E64" s="69">
        <f>SUM(E62,E55)</f>
        <v>1080720742</v>
      </c>
      <c r="F64" s="98"/>
      <c r="G64" s="69">
        <f>SUM(G62,G55)</f>
        <v>1456147674</v>
      </c>
      <c r="H64" s="98"/>
      <c r="I64" s="69">
        <f>SUM(I62,I55)</f>
        <v>1075458220</v>
      </c>
    </row>
    <row r="65" spans="1:10" ht="3.05" customHeight="1">
      <c r="A65" s="1"/>
      <c r="B65" s="2"/>
      <c r="C65" s="46"/>
      <c r="D65" s="46"/>
      <c r="E65" s="46"/>
      <c r="F65" s="46"/>
      <c r="G65" s="46"/>
      <c r="H65" s="46"/>
      <c r="I65" s="46"/>
    </row>
    <row r="66" spans="1:10" ht="21.05" customHeight="1">
      <c r="A66" s="10" t="s">
        <v>48</v>
      </c>
      <c r="C66" s="44"/>
      <c r="D66" s="44"/>
      <c r="E66" s="44"/>
      <c r="F66" s="44"/>
      <c r="G66" s="44"/>
      <c r="H66" s="44"/>
      <c r="I66" s="44"/>
    </row>
    <row r="67" spans="1:10" ht="21.05" customHeight="1">
      <c r="A67" s="11" t="s">
        <v>49</v>
      </c>
      <c r="C67" s="44"/>
      <c r="D67" s="44"/>
      <c r="E67" s="44"/>
      <c r="F67" s="44"/>
      <c r="G67" s="44"/>
      <c r="H67" s="44"/>
      <c r="I67" s="44"/>
    </row>
    <row r="68" spans="1:10" ht="21.05" customHeight="1">
      <c r="A68" t="s">
        <v>50</v>
      </c>
      <c r="C68" s="44"/>
      <c r="D68" s="44"/>
      <c r="E68" s="44"/>
      <c r="F68" s="44"/>
      <c r="G68" s="44"/>
      <c r="H68" s="44"/>
      <c r="I68" s="44"/>
    </row>
    <row r="69" spans="1:10" ht="21.05" customHeight="1" thickBot="1">
      <c r="A69" s="38" t="s">
        <v>51</v>
      </c>
      <c r="C69" s="86">
        <v>330000000</v>
      </c>
      <c r="D69" s="44"/>
      <c r="E69" s="86">
        <v>330000000</v>
      </c>
      <c r="F69" s="44"/>
      <c r="G69" s="86">
        <v>330000000</v>
      </c>
      <c r="H69" s="44"/>
      <c r="I69" s="86">
        <v>330000000</v>
      </c>
    </row>
    <row r="70" spans="1:10" ht="21.05" customHeight="1" thickTop="1">
      <c r="A70" t="s">
        <v>52</v>
      </c>
      <c r="C70"/>
      <c r="D70" s="44"/>
      <c r="E70"/>
      <c r="F70"/>
      <c r="G70"/>
      <c r="H70"/>
      <c r="I70"/>
    </row>
    <row r="71" spans="1:10" ht="21.05" customHeight="1">
      <c r="A71" s="38" t="s">
        <v>51</v>
      </c>
      <c r="C71" s="47">
        <v>330000000</v>
      </c>
      <c r="D71" s="44"/>
      <c r="E71" s="47">
        <v>330000000</v>
      </c>
      <c r="F71" s="44"/>
      <c r="G71" s="50">
        <v>330000000</v>
      </c>
      <c r="H71" s="47"/>
      <c r="I71" s="47">
        <v>330000000</v>
      </c>
    </row>
    <row r="72" spans="1:10" ht="21.05" customHeight="1">
      <c r="A72" t="s">
        <v>53</v>
      </c>
      <c r="C72" s="70"/>
      <c r="D72" s="44"/>
      <c r="E72" s="70"/>
      <c r="F72" s="47">
        <v>330000000</v>
      </c>
      <c r="G72" s="70"/>
      <c r="H72" s="44"/>
      <c r="I72" s="70"/>
    </row>
    <row r="73" spans="1:10" ht="21.05" customHeight="1">
      <c r="A73" s="11" t="s">
        <v>54</v>
      </c>
      <c r="B73" s="5">
        <v>15</v>
      </c>
      <c r="C73" s="44">
        <v>420491050</v>
      </c>
      <c r="D73" s="44"/>
      <c r="E73" s="44">
        <v>420491050</v>
      </c>
      <c r="F73" s="44"/>
      <c r="G73" s="44">
        <v>420491050</v>
      </c>
      <c r="H73" s="44"/>
      <c r="I73" s="44">
        <v>420491050</v>
      </c>
    </row>
    <row r="74" spans="1:10" ht="21.05" customHeight="1">
      <c r="A74" s="11" t="s">
        <v>55</v>
      </c>
      <c r="C74" s="44"/>
      <c r="D74" s="44"/>
      <c r="E74" s="44"/>
      <c r="F74" s="44"/>
      <c r="G74" s="44"/>
      <c r="H74" s="44"/>
      <c r="I74" s="44"/>
      <c r="J74" s="1"/>
    </row>
    <row r="75" spans="1:10" s="1" customFormat="1" ht="21.05" customHeight="1">
      <c r="A75" t="s">
        <v>56</v>
      </c>
      <c r="B75" s="5">
        <v>16</v>
      </c>
      <c r="C75" s="44">
        <v>33000000</v>
      </c>
      <c r="D75" s="44"/>
      <c r="E75" s="44">
        <v>33000000</v>
      </c>
      <c r="F75" s="44"/>
      <c r="G75" s="44">
        <v>33000000</v>
      </c>
      <c r="H75" s="44"/>
      <c r="I75" s="44">
        <v>33000000</v>
      </c>
    </row>
    <row r="76" spans="1:10" s="1" customFormat="1" ht="21.05" customHeight="1">
      <c r="A76" s="11" t="s">
        <v>57</v>
      </c>
      <c r="B76" s="5"/>
      <c r="C76" s="52">
        <v>1900492777</v>
      </c>
      <c r="D76" s="44"/>
      <c r="E76" s="52">
        <v>1607374955</v>
      </c>
      <c r="F76" s="44"/>
      <c r="G76" s="52">
        <v>1847957279</v>
      </c>
      <c r="H76" s="44"/>
      <c r="I76" s="52">
        <v>1558846928</v>
      </c>
    </row>
    <row r="77" spans="1:10" s="1" customFormat="1" ht="21.05" customHeight="1">
      <c r="A77" s="3" t="s">
        <v>58</v>
      </c>
      <c r="B77" s="5"/>
      <c r="C77" s="98">
        <f>SUM(C70:C76)</f>
        <v>2683983827</v>
      </c>
      <c r="D77" s="97"/>
      <c r="E77" s="98">
        <f>SUM(E70:E76)</f>
        <v>2390866005</v>
      </c>
      <c r="F77" s="97"/>
      <c r="G77" s="98">
        <f>SUM(G71:G76)</f>
        <v>2631448329</v>
      </c>
      <c r="H77" s="98"/>
      <c r="I77" s="98">
        <f>SUM(I71:I76)</f>
        <v>2342337978</v>
      </c>
    </row>
    <row r="78" spans="1:10" ht="21.05" customHeight="1">
      <c r="A78" t="s">
        <v>59</v>
      </c>
      <c r="C78" s="44">
        <v>659</v>
      </c>
      <c r="D78" s="44"/>
      <c r="E78" s="44">
        <v>625</v>
      </c>
      <c r="F78" s="44"/>
      <c r="G78" s="40">
        <v>0</v>
      </c>
      <c r="H78" s="44"/>
      <c r="I78" s="40">
        <v>0</v>
      </c>
    </row>
    <row r="79" spans="1:10" ht="21.05" customHeight="1">
      <c r="A79" s="3" t="s">
        <v>60</v>
      </c>
      <c r="C79" s="53">
        <f>SUM(C77:C78)</f>
        <v>2683984486</v>
      </c>
      <c r="D79" s="98"/>
      <c r="E79" s="53">
        <f>SUM(E77:E78)</f>
        <v>2390866630</v>
      </c>
      <c r="F79" s="98"/>
      <c r="G79" s="53">
        <f>SUM(G77:G78)</f>
        <v>2631448329</v>
      </c>
      <c r="H79" s="98"/>
      <c r="I79" s="53">
        <f>SUM(I77:I78)</f>
        <v>2342337978</v>
      </c>
    </row>
    <row r="80" spans="1:10" ht="6.1" customHeight="1">
      <c r="A80" s="3"/>
      <c r="D80" s="44"/>
      <c r="F80" s="44"/>
      <c r="H80" s="44"/>
    </row>
    <row r="81" spans="1:9" ht="21.05" customHeight="1" thickBot="1">
      <c r="A81" s="85" t="s">
        <v>61</v>
      </c>
      <c r="C81" s="65">
        <f>C64+C79</f>
        <v>4144696833</v>
      </c>
      <c r="D81" s="98"/>
      <c r="E81" s="65">
        <f>E64+E79</f>
        <v>3471587372</v>
      </c>
      <c r="F81" s="98"/>
      <c r="G81" s="65">
        <f>G64+G79</f>
        <v>4087596003</v>
      </c>
      <c r="H81" s="98"/>
      <c r="I81" s="65">
        <f>I64+I79</f>
        <v>3417796198</v>
      </c>
    </row>
    <row r="82" spans="1:9" ht="22.45" hidden="1" customHeight="1" thickTop="1">
      <c r="C82" s="108">
        <f>C81-C33</f>
        <v>0</v>
      </c>
      <c r="D82" s="108"/>
      <c r="E82" s="108">
        <f>E81-E33</f>
        <v>0</v>
      </c>
      <c r="F82" s="108"/>
      <c r="G82" s="108">
        <f>G81-G33</f>
        <v>0</v>
      </c>
      <c r="H82" s="108"/>
      <c r="I82" s="108">
        <f>I81-I33</f>
        <v>0</v>
      </c>
    </row>
    <row r="83" spans="1:9" ht="22.45" hidden="1" customHeight="1">
      <c r="C83" s="50">
        <f>C78-'[1]CON-L'!$O$57</f>
        <v>106</v>
      </c>
    </row>
    <row r="84" spans="1:9" ht="22.45" customHeight="1" thickTop="1">
      <c r="D84" s="50">
        <f>D81-'[2]BL-5-6'!$C$83</f>
        <v>-3471587372</v>
      </c>
    </row>
  </sheetData>
  <mergeCells count="10">
    <mergeCell ref="C39:E39"/>
    <mergeCell ref="G39:I39"/>
    <mergeCell ref="C41:I41"/>
    <mergeCell ref="C4:F4"/>
    <mergeCell ref="G4:I4"/>
    <mergeCell ref="C5:E5"/>
    <mergeCell ref="G5:I5"/>
    <mergeCell ref="C7:I7"/>
    <mergeCell ref="C38:E38"/>
    <mergeCell ref="G38:I38"/>
  </mergeCells>
  <pageMargins left="0.8" right="0.8" top="0.48" bottom="0.5" header="0.5" footer="0.5"/>
  <pageSetup paperSize="9" scale="81" firstPageNumber="7" fitToHeight="0" orientation="portrait" useFirstPageNumber="1" r:id="rId1"/>
  <headerFooter>
    <oddFooter>&amp;Lหมายเหตุประกอบงบการเงินเป็นส่วนหนึ่งของงบการเงินนี้
&amp;C&amp;P</oddFooter>
  </headerFooter>
  <rowBreaks count="1" manualBreakCount="1">
    <brk id="3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0.499984740745262"/>
  </sheetPr>
  <dimension ref="A1:L83"/>
  <sheetViews>
    <sheetView view="pageBreakPreview" zoomScale="83" zoomScaleNormal="90" zoomScaleSheetLayoutView="88" workbookViewId="0">
      <selection activeCell="I72" sqref="I72"/>
    </sheetView>
  </sheetViews>
  <sheetFormatPr defaultColWidth="8.85546875" defaultRowHeight="22.45" customHeight="1"/>
  <cols>
    <col min="1" max="1" width="44.7109375" customWidth="1"/>
    <col min="2" max="2" width="11" style="5" customWidth="1"/>
    <col min="3" max="3" width="17.140625" style="50" customWidth="1"/>
    <col min="4" max="4" width="1" style="50" customWidth="1"/>
    <col min="5" max="5" width="17.140625" style="50" customWidth="1"/>
    <col min="6" max="6" width="1.140625" style="50" customWidth="1"/>
    <col min="7" max="7" width="17.140625" style="50" customWidth="1"/>
    <col min="8" max="8" width="1.28515625" style="50" customWidth="1"/>
    <col min="9" max="9" width="17.140625" style="50" customWidth="1"/>
    <col min="10" max="10" width="13.42578125" customWidth="1"/>
    <col min="11" max="12" width="12.42578125" bestFit="1" customWidth="1"/>
  </cols>
  <sheetData>
    <row r="1" spans="1:12" ht="22.45" customHeight="1">
      <c r="A1" s="1" t="s">
        <v>0</v>
      </c>
      <c r="B1" s="2"/>
      <c r="C1" s="46"/>
      <c r="D1" s="46"/>
      <c r="E1" s="46"/>
      <c r="F1" s="46"/>
      <c r="G1" s="46"/>
      <c r="H1" s="46"/>
      <c r="I1" s="46"/>
    </row>
    <row r="2" spans="1:12" ht="22.45" customHeight="1">
      <c r="A2" s="1" t="s">
        <v>62</v>
      </c>
      <c r="B2" s="2"/>
      <c r="C2" s="46"/>
      <c r="D2" s="46"/>
      <c r="E2" s="46"/>
      <c r="F2" s="46"/>
      <c r="G2" s="46"/>
      <c r="H2" s="46"/>
      <c r="I2" s="46"/>
    </row>
    <row r="3" spans="1:12" ht="20" customHeight="1">
      <c r="A3" s="1"/>
      <c r="B3" s="2"/>
      <c r="C3" s="46"/>
      <c r="D3" s="46"/>
      <c r="E3" s="46"/>
      <c r="F3" s="46"/>
      <c r="G3" s="46"/>
      <c r="H3" s="46"/>
      <c r="I3" s="46"/>
    </row>
    <row r="4" spans="1:12" ht="21.05" customHeight="1">
      <c r="C4" s="141" t="s">
        <v>1</v>
      </c>
      <c r="D4" s="141"/>
      <c r="E4" s="141"/>
      <c r="F4" s="105"/>
      <c r="G4" s="141" t="s">
        <v>2</v>
      </c>
      <c r="H4" s="141"/>
      <c r="I4" s="141"/>
    </row>
    <row r="5" spans="1:12" ht="21.05" customHeight="1">
      <c r="C5" s="139" t="s">
        <v>63</v>
      </c>
      <c r="D5" s="139"/>
      <c r="E5" s="139"/>
      <c r="F5" s="89"/>
      <c r="G5" s="139" t="s">
        <v>63</v>
      </c>
      <c r="H5" s="139"/>
      <c r="I5" s="139"/>
    </row>
    <row r="6" spans="1:12" ht="21.05" customHeight="1">
      <c r="C6" s="139" t="s">
        <v>64</v>
      </c>
      <c r="D6" s="139"/>
      <c r="E6" s="139"/>
      <c r="F6" s="89"/>
      <c r="G6" s="139" t="s">
        <v>64</v>
      </c>
      <c r="H6" s="139"/>
      <c r="I6" s="139"/>
    </row>
    <row r="7" spans="1:12" ht="21.05" customHeight="1">
      <c r="B7" s="5" t="s">
        <v>5</v>
      </c>
      <c r="C7" s="79">
        <v>2567</v>
      </c>
      <c r="D7" s="79"/>
      <c r="E7" s="79">
        <v>2566</v>
      </c>
      <c r="F7" s="79"/>
      <c r="G7" s="79">
        <v>2567</v>
      </c>
      <c r="H7" s="79"/>
      <c r="I7" s="79">
        <v>2566</v>
      </c>
    </row>
    <row r="8" spans="1:12" ht="20" customHeight="1">
      <c r="A8" s="3"/>
      <c r="C8" s="140" t="s">
        <v>6</v>
      </c>
      <c r="D8" s="140"/>
      <c r="E8" s="140"/>
      <c r="F8" s="140"/>
      <c r="G8" s="140"/>
      <c r="H8" s="140"/>
      <c r="I8" s="140"/>
    </row>
    <row r="9" spans="1:12" ht="21.05" customHeight="1">
      <c r="A9" s="10" t="s">
        <v>65</v>
      </c>
      <c r="C9" s="44"/>
      <c r="D9" s="44"/>
      <c r="E9" s="44"/>
      <c r="F9" s="44"/>
      <c r="G9" s="44"/>
      <c r="H9" s="44"/>
      <c r="I9" s="44"/>
    </row>
    <row r="10" spans="1:12" ht="21.05" customHeight="1">
      <c r="A10" t="s">
        <v>66</v>
      </c>
      <c r="B10" s="5" t="s">
        <v>195</v>
      </c>
      <c r="C10" s="54">
        <v>6569225397</v>
      </c>
      <c r="D10" s="44"/>
      <c r="E10" s="54">
        <v>4915255389</v>
      </c>
      <c r="F10" s="44"/>
      <c r="G10" s="44">
        <v>6548529481</v>
      </c>
      <c r="H10" s="44"/>
      <c r="I10" s="44">
        <v>4886540554</v>
      </c>
      <c r="L10" s="110"/>
    </row>
    <row r="11" spans="1:12" ht="21.05" customHeight="1">
      <c r="A11" t="s">
        <v>67</v>
      </c>
      <c r="C11" s="63">
        <f>3076361-1769</f>
        <v>3074592</v>
      </c>
      <c r="D11" s="44"/>
      <c r="E11" s="63">
        <v>16257108</v>
      </c>
      <c r="F11" s="44"/>
      <c r="G11" s="63">
        <v>3076361</v>
      </c>
      <c r="H11" s="44"/>
      <c r="I11" s="63">
        <v>16150125</v>
      </c>
      <c r="K11" s="110"/>
    </row>
    <row r="12" spans="1:12" ht="21.05" customHeight="1">
      <c r="A12" t="s">
        <v>68</v>
      </c>
      <c r="B12" s="5">
        <v>4</v>
      </c>
      <c r="C12" s="54">
        <v>23789275</v>
      </c>
      <c r="D12" s="44"/>
      <c r="E12" s="54">
        <v>14870278</v>
      </c>
      <c r="F12" s="44"/>
      <c r="G12" s="44">
        <v>22512379</v>
      </c>
      <c r="H12" s="44"/>
      <c r="I12" s="44">
        <v>12827906</v>
      </c>
    </row>
    <row r="13" spans="1:12" ht="21.05" customHeight="1">
      <c r="A13" s="3" t="s">
        <v>69</v>
      </c>
      <c r="C13" s="53">
        <f>SUM(C10:C12)</f>
        <v>6596089264</v>
      </c>
      <c r="D13" s="98"/>
      <c r="E13" s="53">
        <f>SUM(E10:E12)</f>
        <v>4946382775</v>
      </c>
      <c r="F13" s="98"/>
      <c r="G13" s="53">
        <f>SUM(G10:G12)</f>
        <v>6574118221</v>
      </c>
      <c r="H13" s="98"/>
      <c r="I13" s="53">
        <f>SUM(I10:I12)</f>
        <v>4915518585</v>
      </c>
    </row>
    <row r="14" spans="1:12" ht="17.5" customHeight="1">
      <c r="A14" s="9"/>
      <c r="C14" s="13"/>
      <c r="D14" s="98"/>
      <c r="E14" s="13"/>
      <c r="F14" s="98"/>
      <c r="G14" s="13"/>
      <c r="H14" s="98"/>
      <c r="I14" s="13"/>
    </row>
    <row r="15" spans="1:12" ht="21.05" customHeight="1">
      <c r="A15" s="10" t="s">
        <v>70</v>
      </c>
      <c r="C15" s="44"/>
      <c r="D15" s="44"/>
      <c r="E15" s="44"/>
      <c r="F15" s="44"/>
      <c r="G15" s="44"/>
      <c r="H15" s="44"/>
      <c r="I15" s="44"/>
    </row>
    <row r="16" spans="1:12" ht="21.05" customHeight="1">
      <c r="A16" t="s">
        <v>71</v>
      </c>
      <c r="B16" s="5" t="s">
        <v>196</v>
      </c>
      <c r="C16" s="44">
        <v>5852755357</v>
      </c>
      <c r="D16" s="44"/>
      <c r="E16" s="44">
        <v>4660448670</v>
      </c>
      <c r="F16" s="44"/>
      <c r="G16" s="44">
        <v>5849124317</v>
      </c>
      <c r="H16" s="44"/>
      <c r="I16" s="44">
        <v>4650839764</v>
      </c>
      <c r="L16" s="110"/>
    </row>
    <row r="17" spans="1:12" ht="21.05" customHeight="1">
      <c r="A17" t="s">
        <v>72</v>
      </c>
      <c r="B17" s="5" t="s">
        <v>197</v>
      </c>
      <c r="C17" s="97">
        <v>134815314</v>
      </c>
      <c r="D17" s="44"/>
      <c r="E17" s="97">
        <v>96991989</v>
      </c>
      <c r="F17" s="44"/>
      <c r="G17" s="97">
        <v>130275697</v>
      </c>
      <c r="H17" s="44"/>
      <c r="I17" s="97">
        <v>90794338</v>
      </c>
      <c r="J17" s="97"/>
      <c r="K17" s="110"/>
    </row>
    <row r="18" spans="1:12" ht="21.05" customHeight="1">
      <c r="A18" s="11" t="s">
        <v>73</v>
      </c>
      <c r="B18" s="5" t="s">
        <v>197</v>
      </c>
      <c r="C18" s="97">
        <v>178988114</v>
      </c>
      <c r="D18" s="44"/>
      <c r="E18" s="97">
        <v>129800605</v>
      </c>
      <c r="F18" s="44"/>
      <c r="G18" s="97">
        <v>170603252</v>
      </c>
      <c r="H18" s="44"/>
      <c r="I18" s="97">
        <v>122730237</v>
      </c>
      <c r="J18" s="97"/>
      <c r="K18" s="110"/>
      <c r="L18" s="110"/>
    </row>
    <row r="19" spans="1:12" ht="21.05" hidden="1" customHeight="1">
      <c r="A19" t="s">
        <v>74</v>
      </c>
      <c r="C19" s="44">
        <v>0</v>
      </c>
      <c r="D19" s="44"/>
      <c r="E19" s="44">
        <v>0</v>
      </c>
      <c r="F19" s="44"/>
      <c r="G19" s="44">
        <v>0</v>
      </c>
      <c r="H19" s="44"/>
      <c r="I19" s="44">
        <v>0</v>
      </c>
    </row>
    <row r="20" spans="1:12" ht="21.05" customHeight="1">
      <c r="A20" s="3" t="s">
        <v>75</v>
      </c>
      <c r="C20" s="53">
        <f>SUM(C16:C19)</f>
        <v>6166558785</v>
      </c>
      <c r="D20" s="98"/>
      <c r="E20" s="53">
        <f>SUM(E16:E19)</f>
        <v>4887241264</v>
      </c>
      <c r="F20" s="98"/>
      <c r="G20" s="53">
        <f>SUM(G16:G19)</f>
        <v>6150003266</v>
      </c>
      <c r="H20" s="98"/>
      <c r="I20" s="53">
        <f>SUM(I16:I19)</f>
        <v>4864364339</v>
      </c>
    </row>
    <row r="21" spans="1:12" ht="18" customHeight="1">
      <c r="A21" s="9"/>
      <c r="C21" s="13"/>
      <c r="D21" s="98"/>
      <c r="E21" s="13"/>
      <c r="F21" s="98"/>
      <c r="G21" s="13"/>
      <c r="H21" s="98"/>
      <c r="I21" s="13"/>
    </row>
    <row r="22" spans="1:12" ht="21.05" customHeight="1">
      <c r="A22" s="3" t="s">
        <v>76</v>
      </c>
      <c r="B22"/>
      <c r="C22" s="32">
        <f>C13-C20</f>
        <v>429530479</v>
      </c>
      <c r="D22" s="32"/>
      <c r="E22" s="32">
        <f>E13-E20</f>
        <v>59141511</v>
      </c>
      <c r="F22" s="32"/>
      <c r="G22" s="32">
        <f>G13-G20</f>
        <v>424114955</v>
      </c>
      <c r="H22" s="32"/>
      <c r="I22" s="32">
        <f>I13-I20</f>
        <v>51154246</v>
      </c>
    </row>
    <row r="23" spans="1:12" ht="21.05" customHeight="1">
      <c r="A23" t="s">
        <v>77</v>
      </c>
      <c r="C23" s="44">
        <v>-16388036</v>
      </c>
      <c r="D23" s="44"/>
      <c r="E23" s="44">
        <v>-4955521</v>
      </c>
      <c r="F23" s="44"/>
      <c r="G23" s="44">
        <f>-16388036</f>
        <v>-16388036</v>
      </c>
      <c r="H23" s="44"/>
      <c r="I23" s="44">
        <v>-4955521</v>
      </c>
    </row>
    <row r="24" spans="1:12" ht="21.05" hidden="1" customHeight="1">
      <c r="A24" t="s">
        <v>78</v>
      </c>
      <c r="C24" s="73">
        <v>0</v>
      </c>
      <c r="D24" s="44"/>
      <c r="E24" s="73">
        <v>0</v>
      </c>
      <c r="F24" s="44"/>
      <c r="G24" s="40">
        <v>0</v>
      </c>
      <c r="H24" s="44"/>
      <c r="I24" s="40">
        <v>0</v>
      </c>
    </row>
    <row r="25" spans="1:12" ht="21.05" customHeight="1">
      <c r="A25" s="3" t="s">
        <v>79</v>
      </c>
      <c r="C25" s="115">
        <f>SUM(C22:C24)</f>
        <v>413142443</v>
      </c>
      <c r="D25" s="98"/>
      <c r="E25" s="115">
        <f>SUM(E22:E24)</f>
        <v>54185990</v>
      </c>
      <c r="F25" s="98"/>
      <c r="G25" s="115">
        <f>SUM(G22:G24)</f>
        <v>407726919</v>
      </c>
      <c r="H25" s="98"/>
      <c r="I25" s="115">
        <f>SUM(I22:I24)</f>
        <v>46198725</v>
      </c>
    </row>
    <row r="26" spans="1:12" ht="22.1">
      <c r="A26" s="12" t="s">
        <v>80</v>
      </c>
      <c r="B26" s="5">
        <v>20</v>
      </c>
      <c r="C26" s="52">
        <v>83708849</v>
      </c>
      <c r="D26" s="98"/>
      <c r="E26" s="87">
        <v>10703688</v>
      </c>
      <c r="F26" s="98"/>
      <c r="G26" s="44">
        <v>82555566</v>
      </c>
      <c r="H26" s="98"/>
      <c r="I26" s="42">
        <v>8801663</v>
      </c>
    </row>
    <row r="27" spans="1:12" ht="23.2" customHeight="1" thickBot="1">
      <c r="A27" s="9" t="s">
        <v>81</v>
      </c>
      <c r="C27" s="64">
        <f>C25-C26</f>
        <v>329433594</v>
      </c>
      <c r="D27" s="98"/>
      <c r="E27" s="64">
        <f>E25-E26</f>
        <v>43482302</v>
      </c>
      <c r="F27" s="98"/>
      <c r="G27" s="64">
        <f>G25-G26</f>
        <v>325171353</v>
      </c>
      <c r="H27" s="98"/>
      <c r="I27" s="64">
        <f>I25-I26</f>
        <v>37397062</v>
      </c>
    </row>
    <row r="28" spans="1:12" ht="8.1999999999999993" customHeight="1" thickTop="1">
      <c r="A28" s="9"/>
      <c r="C28" s="13"/>
      <c r="D28" s="98"/>
      <c r="E28" s="13"/>
      <c r="F28" s="98"/>
      <c r="G28" s="13"/>
      <c r="H28" s="98"/>
      <c r="I28" s="13"/>
    </row>
    <row r="29" spans="1:12" ht="22.1">
      <c r="A29" s="9" t="s">
        <v>82</v>
      </c>
      <c r="C29" s="13"/>
      <c r="D29" s="98"/>
      <c r="E29" s="13"/>
      <c r="F29" s="98"/>
      <c r="G29" s="13"/>
      <c r="H29" s="98"/>
      <c r="I29" s="13"/>
    </row>
    <row r="30" spans="1:12" ht="22.1">
      <c r="A30" s="74" t="s">
        <v>164</v>
      </c>
      <c r="C30" s="13"/>
      <c r="D30" s="98"/>
      <c r="E30" s="13"/>
      <c r="F30" s="98"/>
      <c r="G30" s="13"/>
      <c r="H30" s="98"/>
      <c r="I30" s="13"/>
    </row>
    <row r="31" spans="1:12" ht="22.1">
      <c r="A31" s="74" t="s">
        <v>165</v>
      </c>
      <c r="C31" s="13"/>
      <c r="D31" s="98"/>
      <c r="E31" s="13"/>
      <c r="F31" s="98"/>
      <c r="G31" s="13"/>
      <c r="H31" s="98"/>
      <c r="I31" s="13"/>
    </row>
    <row r="32" spans="1:12" ht="22.1">
      <c r="A32" s="12" t="s">
        <v>181</v>
      </c>
      <c r="C32" s="13"/>
      <c r="D32" s="98"/>
      <c r="E32" s="13"/>
      <c r="F32" s="98"/>
      <c r="G32" s="13"/>
      <c r="H32" s="98"/>
      <c r="I32" s="13"/>
    </row>
    <row r="33" spans="1:11" ht="22.1">
      <c r="A33" s="12" t="s">
        <v>167</v>
      </c>
      <c r="B33" s="114" t="s">
        <v>83</v>
      </c>
      <c r="C33" s="51">
        <f>-3061002-254736</f>
        <v>-3315738</v>
      </c>
      <c r="D33" s="98"/>
      <c r="E33" s="73">
        <v>0</v>
      </c>
      <c r="F33" s="98"/>
      <c r="G33" s="51">
        <v>-3061002</v>
      </c>
      <c r="H33" s="98"/>
      <c r="I33" s="73">
        <v>0</v>
      </c>
      <c r="J33" s="14"/>
      <c r="K33" s="14"/>
    </row>
    <row r="34" spans="1:11" ht="11.05" customHeight="1">
      <c r="A34" s="9"/>
      <c r="C34" s="13"/>
      <c r="D34" s="98"/>
      <c r="E34" s="13"/>
      <c r="F34" s="98"/>
      <c r="G34" s="13"/>
      <c r="H34" s="98"/>
      <c r="I34" s="13"/>
    </row>
    <row r="35" spans="1:11" ht="21.6" customHeight="1">
      <c r="A35" s="9" t="s">
        <v>191</v>
      </c>
      <c r="C35" s="13"/>
      <c r="D35" s="98"/>
      <c r="E35" s="13"/>
      <c r="F35" s="98"/>
      <c r="G35" s="13"/>
      <c r="H35" s="98"/>
      <c r="I35" s="13"/>
    </row>
    <row r="36" spans="1:11" ht="21.05" customHeight="1">
      <c r="A36" s="9" t="s">
        <v>166</v>
      </c>
      <c r="C36" s="124">
        <f>SUM(C33)</f>
        <v>-3315738</v>
      </c>
      <c r="D36" s="98"/>
      <c r="E36" s="124">
        <f>SUM(E33)</f>
        <v>0</v>
      </c>
      <c r="F36" s="98"/>
      <c r="G36" s="124">
        <f>SUM(G33)</f>
        <v>-3061002</v>
      </c>
      <c r="H36" s="98"/>
      <c r="I36" s="124">
        <f>SUM(I33)</f>
        <v>0</v>
      </c>
      <c r="J36" s="14"/>
    </row>
    <row r="37" spans="1:11" ht="24.1" customHeight="1" thickBot="1">
      <c r="A37" s="9" t="s">
        <v>192</v>
      </c>
      <c r="C37" s="65">
        <f>SUM(C27,C36)</f>
        <v>326117856</v>
      </c>
      <c r="D37" s="98"/>
      <c r="E37" s="65">
        <f>SUM(E27,E36)</f>
        <v>43482302</v>
      </c>
      <c r="F37" s="98"/>
      <c r="G37" s="65">
        <f>SUM(G27,G36)</f>
        <v>322110351</v>
      </c>
      <c r="H37" s="98"/>
      <c r="I37" s="65">
        <f>SUM(I27,I36)</f>
        <v>37397062</v>
      </c>
    </row>
    <row r="38" spans="1:11" ht="11.05" customHeight="1" thickTop="1">
      <c r="A38" s="9"/>
      <c r="C38" s="13"/>
      <c r="D38" s="98"/>
      <c r="E38" s="13"/>
      <c r="F38" s="98"/>
      <c r="G38" s="13"/>
      <c r="H38" s="98"/>
      <c r="I38" s="13"/>
    </row>
    <row r="39" spans="1:11" ht="7.5" customHeight="1">
      <c r="A39" s="9"/>
      <c r="C39" s="13"/>
      <c r="D39" s="98"/>
      <c r="E39" s="13"/>
      <c r="F39" s="98"/>
      <c r="G39" s="13"/>
      <c r="H39" s="98"/>
      <c r="I39" s="13"/>
    </row>
    <row r="40" spans="1:11" ht="22.45" customHeight="1">
      <c r="A40" s="1" t="s">
        <v>0</v>
      </c>
      <c r="B40" s="2"/>
      <c r="C40" s="46"/>
      <c r="D40" s="46"/>
      <c r="E40" s="46"/>
      <c r="F40" s="46"/>
      <c r="G40" s="46"/>
      <c r="H40" s="46"/>
      <c r="I40" s="46"/>
    </row>
    <row r="41" spans="1:11" ht="22.45" customHeight="1">
      <c r="A41" s="1" t="s">
        <v>62</v>
      </c>
      <c r="B41" s="2"/>
      <c r="C41" s="46"/>
      <c r="D41" s="46"/>
      <c r="E41" s="46"/>
      <c r="F41" s="46"/>
      <c r="G41" s="46"/>
      <c r="H41" s="46"/>
      <c r="I41" s="46"/>
    </row>
    <row r="42" spans="1:11" ht="14.1" customHeight="1">
      <c r="A42" s="1"/>
      <c r="B42" s="2"/>
      <c r="C42" s="46"/>
      <c r="D42" s="46"/>
      <c r="E42" s="46"/>
      <c r="F42" s="46"/>
      <c r="G42" s="46"/>
      <c r="H42" s="46"/>
      <c r="I42" s="46"/>
    </row>
    <row r="43" spans="1:11" ht="21.05" customHeight="1">
      <c r="C43" s="141" t="s">
        <v>1</v>
      </c>
      <c r="D43" s="141"/>
      <c r="E43" s="141"/>
      <c r="F43" s="105"/>
      <c r="G43" s="141" t="s">
        <v>2</v>
      </c>
      <c r="H43" s="141"/>
      <c r="I43" s="141"/>
    </row>
    <row r="44" spans="1:11" ht="21.05" customHeight="1">
      <c r="C44" s="139" t="s">
        <v>63</v>
      </c>
      <c r="D44" s="139"/>
      <c r="E44" s="139"/>
      <c r="F44" s="89"/>
      <c r="G44" s="139" t="s">
        <v>63</v>
      </c>
      <c r="H44" s="139"/>
      <c r="I44" s="139"/>
    </row>
    <row r="45" spans="1:11" ht="21.05" customHeight="1">
      <c r="C45" s="139" t="s">
        <v>64</v>
      </c>
      <c r="D45" s="139"/>
      <c r="E45" s="139"/>
      <c r="F45" s="89"/>
      <c r="G45" s="139" t="s">
        <v>64</v>
      </c>
      <c r="H45" s="139"/>
      <c r="I45" s="139"/>
    </row>
    <row r="46" spans="1:11" ht="21.05" customHeight="1">
      <c r="B46" s="5" t="s">
        <v>5</v>
      </c>
      <c r="C46" s="79">
        <v>2567</v>
      </c>
      <c r="D46" s="79"/>
      <c r="E46" s="79">
        <v>2566</v>
      </c>
      <c r="F46" s="79"/>
      <c r="G46" s="79">
        <v>2567</v>
      </c>
      <c r="H46" s="79"/>
      <c r="I46" s="79">
        <v>2566</v>
      </c>
    </row>
    <row r="47" spans="1:11" ht="17.3" customHeight="1">
      <c r="A47" s="3"/>
      <c r="C47" s="140" t="s">
        <v>6</v>
      </c>
      <c r="D47" s="140"/>
      <c r="E47" s="140"/>
      <c r="F47" s="140"/>
      <c r="G47" s="140"/>
      <c r="H47" s="140"/>
      <c r="I47" s="140"/>
    </row>
    <row r="48" spans="1:11" ht="21.05" customHeight="1">
      <c r="A48" s="3" t="s">
        <v>84</v>
      </c>
      <c r="C48" s="97"/>
      <c r="D48" s="98"/>
      <c r="E48" s="97"/>
      <c r="F48" s="97"/>
      <c r="G48" s="97"/>
      <c r="H48" s="97"/>
      <c r="I48" s="97"/>
    </row>
    <row r="49" spans="1:9" ht="21.05" customHeight="1">
      <c r="A49" s="12" t="s">
        <v>85</v>
      </c>
      <c r="C49" s="97">
        <f>C51-C50</f>
        <v>329433560</v>
      </c>
      <c r="D49" s="98"/>
      <c r="E49" s="97">
        <f>E51-E50</f>
        <v>43482255</v>
      </c>
      <c r="F49" s="97"/>
      <c r="G49" s="97">
        <f>G51-G50</f>
        <v>325171353</v>
      </c>
      <c r="H49" s="97">
        <f>H51-H50</f>
        <v>0</v>
      </c>
      <c r="I49" s="97">
        <f>I51-I50</f>
        <v>37397062</v>
      </c>
    </row>
    <row r="50" spans="1:9" ht="21.05" customHeight="1">
      <c r="A50" t="s">
        <v>86</v>
      </c>
      <c r="C50" s="52">
        <v>34</v>
      </c>
      <c r="D50" s="44"/>
      <c r="E50" s="52">
        <v>47</v>
      </c>
      <c r="F50" s="44"/>
      <c r="G50" s="40">
        <v>0</v>
      </c>
      <c r="H50" s="44"/>
      <c r="I50" s="40">
        <v>0</v>
      </c>
    </row>
    <row r="51" spans="1:9" ht="21.05" customHeight="1" thickBot="1">
      <c r="A51" s="9" t="s">
        <v>81</v>
      </c>
      <c r="C51" s="65">
        <f>C27</f>
        <v>329433594</v>
      </c>
      <c r="D51" s="98"/>
      <c r="E51" s="65">
        <f>E27</f>
        <v>43482302</v>
      </c>
      <c r="F51" s="98"/>
      <c r="G51" s="65">
        <f>G27</f>
        <v>325171353</v>
      </c>
      <c r="H51" s="98"/>
      <c r="I51" s="65">
        <f>I27</f>
        <v>37397062</v>
      </c>
    </row>
    <row r="52" spans="1:9" ht="21.05" customHeight="1" thickTop="1">
      <c r="A52" s="9"/>
      <c r="C52" s="13"/>
      <c r="D52" s="98"/>
      <c r="E52" s="13"/>
      <c r="F52" s="98"/>
      <c r="G52" s="13"/>
      <c r="H52" s="98"/>
      <c r="I52" s="13"/>
    </row>
    <row r="53" spans="1:9" ht="21.05" customHeight="1">
      <c r="A53" s="9" t="s">
        <v>193</v>
      </c>
      <c r="C53" s="97"/>
      <c r="D53" s="98"/>
      <c r="E53" s="97"/>
      <c r="F53" s="97"/>
      <c r="G53" s="97"/>
      <c r="H53" s="97"/>
      <c r="I53" s="97"/>
    </row>
    <row r="54" spans="1:9" ht="21.05" customHeight="1">
      <c r="A54" s="12" t="s">
        <v>85</v>
      </c>
      <c r="C54" s="97">
        <f>C56-C55</f>
        <v>326117822</v>
      </c>
      <c r="D54" s="98"/>
      <c r="E54" s="97">
        <f>E56-E55</f>
        <v>43482255</v>
      </c>
      <c r="F54" s="97"/>
      <c r="G54" s="97">
        <f>G56-G55</f>
        <v>322110351</v>
      </c>
      <c r="H54" s="97"/>
      <c r="I54" s="97">
        <f>I56-I55</f>
        <v>37397062</v>
      </c>
    </row>
    <row r="55" spans="1:9" s="1" customFormat="1" ht="21.6" customHeight="1">
      <c r="A55" s="12" t="s">
        <v>86</v>
      </c>
      <c r="B55" s="5"/>
      <c r="C55" s="52">
        <v>34</v>
      </c>
      <c r="D55" s="44"/>
      <c r="E55" s="52">
        <v>47</v>
      </c>
      <c r="F55" s="44"/>
      <c r="G55" s="40">
        <v>0</v>
      </c>
      <c r="H55" s="44"/>
      <c r="I55" s="40">
        <v>0</v>
      </c>
    </row>
    <row r="56" spans="1:9" s="1" customFormat="1" ht="21.05" customHeight="1" thickBot="1">
      <c r="A56" s="9" t="s">
        <v>192</v>
      </c>
      <c r="B56" s="5"/>
      <c r="C56" s="64">
        <f>C37</f>
        <v>326117856</v>
      </c>
      <c r="D56" s="98"/>
      <c r="E56" s="64">
        <f>E37</f>
        <v>43482302</v>
      </c>
      <c r="F56" s="98"/>
      <c r="G56" s="64">
        <f>G37</f>
        <v>322110351</v>
      </c>
      <c r="H56" s="98"/>
      <c r="I56" s="64">
        <f>I37</f>
        <v>37397062</v>
      </c>
    </row>
    <row r="57" spans="1:9" ht="6.45" customHeight="1" thickTop="1">
      <c r="A57" s="9"/>
      <c r="C57" s="13"/>
      <c r="D57" s="98"/>
      <c r="E57" s="13"/>
      <c r="F57" s="98"/>
      <c r="G57" s="13"/>
      <c r="H57" s="98"/>
      <c r="I57" s="13"/>
    </row>
    <row r="58" spans="1:9" s="1" customFormat="1" ht="23.55" thickBot="1">
      <c r="A58" s="3" t="s">
        <v>87</v>
      </c>
      <c r="B58" s="5">
        <v>21</v>
      </c>
      <c r="C58" s="71">
        <f>C51/330000000</f>
        <v>0.99828361818181821</v>
      </c>
      <c r="D58" s="98"/>
      <c r="E58" s="71">
        <f>E51/330000000</f>
        <v>0.13176455151515151</v>
      </c>
      <c r="F58" s="72"/>
      <c r="G58" s="71">
        <f>G51/330000000</f>
        <v>0.98536773636363639</v>
      </c>
      <c r="H58" s="72"/>
      <c r="I58" s="71">
        <f>I51/330000000</f>
        <v>0.1133244303030303</v>
      </c>
    </row>
    <row r="59" spans="1:9" ht="22.45" customHeight="1" thickTop="1"/>
    <row r="80" spans="3:5" ht="22.45" customHeight="1">
      <c r="C80" s="76"/>
      <c r="E80" s="76"/>
    </row>
    <row r="83" spans="3:5" ht="22.45" hidden="1" customHeight="1">
      <c r="C83" s="50">
        <f>C68+C81</f>
        <v>0</v>
      </c>
      <c r="E83" s="50">
        <f>E68+E81</f>
        <v>0</v>
      </c>
    </row>
  </sheetData>
  <mergeCells count="14">
    <mergeCell ref="C47:I47"/>
    <mergeCell ref="C43:E43"/>
    <mergeCell ref="G43:I43"/>
    <mergeCell ref="C44:E44"/>
    <mergeCell ref="G44:I44"/>
    <mergeCell ref="C45:E45"/>
    <mergeCell ref="G45:I45"/>
    <mergeCell ref="C8:I8"/>
    <mergeCell ref="C4:E4"/>
    <mergeCell ref="G4:I4"/>
    <mergeCell ref="C5:E5"/>
    <mergeCell ref="G5:I5"/>
    <mergeCell ref="C6:E6"/>
    <mergeCell ref="G6:I6"/>
  </mergeCells>
  <pageMargins left="0.8" right="0.8" top="0.48" bottom="0.5" header="0.5" footer="0.5"/>
  <pageSetup paperSize="9" scale="75" firstPageNumber="9" orientation="portrait" useFirstPageNumber="1" r:id="rId1"/>
  <headerFooter>
    <oddFooter>&amp;Lหมายเหตุประกอบงบการเงินเป็นส่วนหนึ่งของงบการเงินนี้
&amp;C&amp;P</oddFooter>
  </headerFooter>
  <rowBreaks count="1" manualBreakCount="1">
    <brk id="3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-0.499984740745262"/>
    <pageSetUpPr fitToPage="1"/>
  </sheetPr>
  <dimension ref="A1:R70"/>
  <sheetViews>
    <sheetView tabSelected="1" topLeftCell="B1" zoomScale="80" zoomScaleNormal="80" zoomScaleSheetLayoutView="75" workbookViewId="0">
      <selection activeCell="P25" sqref="P25"/>
    </sheetView>
  </sheetViews>
  <sheetFormatPr defaultColWidth="8.85546875" defaultRowHeight="22.45" customHeight="1"/>
  <cols>
    <col min="1" max="1" width="49.85546875" customWidth="1"/>
    <col min="2" max="2" width="9.42578125" style="5" customWidth="1"/>
    <col min="3" max="3" width="2" style="4" customWidth="1"/>
    <col min="4" max="4" width="16" style="50" customWidth="1"/>
    <col min="5" max="5" width="2" style="50" customWidth="1"/>
    <col min="6" max="6" width="16" style="50" customWidth="1"/>
    <col min="7" max="7" width="2" style="50" customWidth="1"/>
    <col min="8" max="8" width="16" style="50" customWidth="1"/>
    <col min="9" max="9" width="2" style="50" customWidth="1"/>
    <col min="10" max="10" width="16" style="50" customWidth="1"/>
    <col min="11" max="11" width="2" style="50" customWidth="1"/>
    <col min="12" max="12" width="16" style="50" customWidth="1"/>
    <col min="13" max="13" width="2" style="50" customWidth="1"/>
    <col min="14" max="14" width="16" style="50" customWidth="1"/>
    <col min="15" max="15" width="2" style="50" customWidth="1"/>
    <col min="16" max="16" width="16" style="50" customWidth="1"/>
    <col min="18" max="18" width="15.28515625" bestFit="1" customWidth="1"/>
  </cols>
  <sheetData>
    <row r="1" spans="1:16" ht="22.45" customHeight="1">
      <c r="A1" s="1" t="s">
        <v>0</v>
      </c>
      <c r="B1" s="2"/>
      <c r="C1" s="1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ht="22.45" customHeight="1">
      <c r="A2" s="1" t="s">
        <v>180</v>
      </c>
      <c r="B2" s="2"/>
      <c r="C2" s="1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22.45" customHeight="1">
      <c r="A3" s="132"/>
      <c r="B3" s="132"/>
      <c r="C3"/>
    </row>
    <row r="4" spans="1:16" ht="22.45" customHeight="1">
      <c r="D4" s="141" t="s">
        <v>89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</row>
    <row r="6" spans="1:16" ht="22.45" customHeight="1">
      <c r="D6" s="63"/>
      <c r="F6" s="89"/>
      <c r="G6" s="63"/>
      <c r="H6" s="134" t="s">
        <v>55</v>
      </c>
      <c r="I6" s="134"/>
      <c r="J6" s="134"/>
      <c r="K6" s="92"/>
      <c r="L6" s="63"/>
      <c r="N6" s="63" t="s">
        <v>91</v>
      </c>
    </row>
    <row r="7" spans="1:16" ht="22.45" customHeight="1">
      <c r="D7" s="63" t="s">
        <v>184</v>
      </c>
      <c r="F7" s="89"/>
      <c r="G7" s="63"/>
      <c r="H7" s="89" t="s">
        <v>93</v>
      </c>
      <c r="I7" s="106"/>
      <c r="J7" s="89"/>
      <c r="K7" s="89"/>
      <c r="L7" s="63" t="s">
        <v>90</v>
      </c>
      <c r="N7" s="63" t="s">
        <v>95</v>
      </c>
      <c r="P7" s="63" t="s">
        <v>90</v>
      </c>
    </row>
    <row r="8" spans="1:16" ht="22.45" customHeight="1">
      <c r="B8" s="5" t="s">
        <v>5</v>
      </c>
      <c r="D8" s="89" t="s">
        <v>96</v>
      </c>
      <c r="F8" s="63" t="s">
        <v>53</v>
      </c>
      <c r="G8" s="63"/>
      <c r="H8" s="89" t="s">
        <v>97</v>
      </c>
      <c r="I8" s="63"/>
      <c r="J8" s="89" t="s">
        <v>98</v>
      </c>
      <c r="K8" s="89"/>
      <c r="L8" s="63" t="s">
        <v>99</v>
      </c>
      <c r="M8" s="63"/>
      <c r="N8" s="89" t="s">
        <v>100</v>
      </c>
      <c r="O8" s="63"/>
      <c r="P8" s="89" t="s">
        <v>94</v>
      </c>
    </row>
    <row r="9" spans="1:16" ht="22.45" customHeight="1">
      <c r="D9" s="140" t="s">
        <v>6</v>
      </c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</row>
    <row r="10" spans="1:16" ht="22.45" customHeight="1">
      <c r="A10" s="17" t="s">
        <v>171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3"/>
      <c r="P10" s="13"/>
    </row>
    <row r="11" spans="1:16" ht="22.45" customHeight="1">
      <c r="A11" s="17" t="s">
        <v>172</v>
      </c>
      <c r="D11" s="13">
        <v>330000000</v>
      </c>
      <c r="E11" s="13"/>
      <c r="F11" s="13">
        <v>420491050</v>
      </c>
      <c r="G11" s="13"/>
      <c r="H11" s="13">
        <v>33000000</v>
      </c>
      <c r="I11" s="13"/>
      <c r="J11" s="13">
        <v>1728892700</v>
      </c>
      <c r="K11" s="13"/>
      <c r="L11" s="13">
        <v>2512383750</v>
      </c>
      <c r="M11" s="13"/>
      <c r="N11" s="13">
        <v>578</v>
      </c>
      <c r="O11" s="13"/>
      <c r="P11" s="13">
        <f>SUM(L11:N11)</f>
        <v>2512384328</v>
      </c>
    </row>
    <row r="12" spans="1:16" ht="22.1">
      <c r="A12" s="1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22.45" customHeight="1">
      <c r="A13" s="3" t="s">
        <v>103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1:16" ht="22.45" customHeight="1">
      <c r="A14" s="10" t="s">
        <v>104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ht="22.45" customHeight="1">
      <c r="A15" t="s">
        <v>105</v>
      </c>
      <c r="B15" s="5">
        <v>22</v>
      </c>
      <c r="D15" s="60">
        <v>0</v>
      </c>
      <c r="E15" s="13"/>
      <c r="F15" s="60">
        <v>0</v>
      </c>
      <c r="G15" s="13"/>
      <c r="H15" s="60">
        <v>0</v>
      </c>
      <c r="I15" s="13"/>
      <c r="J15" s="50">
        <v>-165000000</v>
      </c>
      <c r="L15" s="93">
        <v>-165000000</v>
      </c>
      <c r="M15" s="13"/>
      <c r="N15" s="60">
        <v>0</v>
      </c>
      <c r="O15" s="13"/>
      <c r="P15" s="96">
        <f>SUM(L15+N15)</f>
        <v>-165000000</v>
      </c>
    </row>
    <row r="16" spans="1:16" ht="22.45" customHeight="1">
      <c r="A16" s="10" t="s">
        <v>106</v>
      </c>
      <c r="D16" s="53">
        <f>SUM(D15)</f>
        <v>0</v>
      </c>
      <c r="E16" s="13"/>
      <c r="F16" s="53">
        <f>SUM(F15)</f>
        <v>0</v>
      </c>
      <c r="G16" s="13"/>
      <c r="H16" s="53">
        <f>SUM(H15)</f>
        <v>0</v>
      </c>
      <c r="I16" s="13"/>
      <c r="J16" s="53">
        <f>SUM(J15)</f>
        <v>-165000000</v>
      </c>
      <c r="K16" s="13"/>
      <c r="L16" s="53">
        <f>SUM(D16:J16)</f>
        <v>-165000000</v>
      </c>
      <c r="M16" s="13"/>
      <c r="N16" s="53">
        <f>SUM(N15)</f>
        <v>0</v>
      </c>
      <c r="O16" s="13"/>
      <c r="P16" s="53">
        <f>SUM(L16:N16)</f>
        <v>-165000000</v>
      </c>
    </row>
    <row r="17" spans="1:18" ht="22.1">
      <c r="A17" s="10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8" ht="22.45" customHeight="1">
      <c r="A18" s="17" t="s">
        <v>107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R18" s="108"/>
    </row>
    <row r="19" spans="1:18" ht="22.45" customHeight="1">
      <c r="A19" s="12" t="s">
        <v>108</v>
      </c>
      <c r="D19" s="60">
        <v>0</v>
      </c>
      <c r="E19" s="70"/>
      <c r="F19" s="60">
        <v>0</v>
      </c>
      <c r="G19" s="70"/>
      <c r="H19" s="60">
        <v>0</v>
      </c>
      <c r="I19" s="70"/>
      <c r="J19" s="70">
        <f>'PL9-10'!E54</f>
        <v>43482255</v>
      </c>
      <c r="K19" s="70"/>
      <c r="L19" s="93">
        <f>SUM(D19:J19)</f>
        <v>43482255</v>
      </c>
      <c r="M19" s="70"/>
      <c r="N19" s="70">
        <f>'PL9-10'!E55</f>
        <v>47</v>
      </c>
      <c r="P19" s="96">
        <f>SUM(L19+N19)</f>
        <v>43482302</v>
      </c>
      <c r="R19" s="108"/>
    </row>
    <row r="20" spans="1:18" ht="22.45" customHeight="1">
      <c r="A20" s="12" t="s">
        <v>113</v>
      </c>
      <c r="D20" s="75">
        <v>0</v>
      </c>
      <c r="E20" s="76"/>
      <c r="F20" s="75">
        <v>0</v>
      </c>
      <c r="G20" s="76"/>
      <c r="H20" s="75">
        <v>0</v>
      </c>
      <c r="I20" s="76"/>
      <c r="J20" s="75">
        <v>0</v>
      </c>
      <c r="K20" s="92"/>
      <c r="L20" s="93">
        <f>SUM(D20:J20)</f>
        <v>0</v>
      </c>
      <c r="M20" s="76"/>
      <c r="N20" s="75">
        <v>0</v>
      </c>
      <c r="O20" s="76"/>
      <c r="P20" s="96">
        <f>SUM(L20+N20)</f>
        <v>0</v>
      </c>
      <c r="R20" s="108"/>
    </row>
    <row r="21" spans="1:18" ht="22.45" customHeight="1">
      <c r="A21" s="17" t="s">
        <v>110</v>
      </c>
      <c r="D21" s="33">
        <f>SUM(D19:D20)</f>
        <v>0</v>
      </c>
      <c r="E21" s="66"/>
      <c r="F21" s="33">
        <f>SUM(F19:F20)</f>
        <v>0</v>
      </c>
      <c r="G21" s="66"/>
      <c r="H21" s="33">
        <f>SUM(H19:H20)</f>
        <v>0</v>
      </c>
      <c r="I21" s="66"/>
      <c r="J21" s="33">
        <f>SUM(J19:J20)</f>
        <v>43482255</v>
      </c>
      <c r="K21" s="105"/>
      <c r="L21" s="33">
        <f>SUM(L19:L20)</f>
        <v>43482255</v>
      </c>
      <c r="M21" s="66"/>
      <c r="N21" s="33">
        <f>SUM(N19:N20)</f>
        <v>47</v>
      </c>
      <c r="O21" s="66"/>
      <c r="P21" s="33">
        <f>SUM(L21:N21)</f>
        <v>43482302</v>
      </c>
      <c r="R21" s="108"/>
    </row>
    <row r="22" spans="1:18" ht="22.1">
      <c r="A22" s="10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8" ht="22.45" hidden="1" customHeight="1">
      <c r="A23" s="12" t="s">
        <v>111</v>
      </c>
      <c r="D23" s="60"/>
      <c r="E23" s="70"/>
      <c r="F23" s="60"/>
      <c r="G23" s="70"/>
      <c r="H23" s="60"/>
      <c r="J23" s="60"/>
      <c r="K23" s="89"/>
      <c r="L23" s="60"/>
      <c r="N23" s="60"/>
      <c r="P23" s="89"/>
    </row>
    <row r="24" spans="1:18" ht="22.45" customHeight="1" thickBot="1">
      <c r="A24" s="27" t="s">
        <v>173</v>
      </c>
      <c r="D24" s="99">
        <f>SUM(D11,D16,D21,D23)</f>
        <v>330000000</v>
      </c>
      <c r="E24" s="109"/>
      <c r="F24" s="99">
        <f>SUM(F11,F16,F21,F23)</f>
        <v>420491050</v>
      </c>
      <c r="G24" s="109"/>
      <c r="H24" s="99">
        <f>SUM(H11,H16,H21,H23)</f>
        <v>33000000</v>
      </c>
      <c r="I24" s="109"/>
      <c r="J24" s="99">
        <f>SUM(J11,J16,J21,J23)</f>
        <v>1607374955</v>
      </c>
      <c r="K24" s="109"/>
      <c r="L24" s="99">
        <f>SUM(D24:J24)</f>
        <v>2390866005</v>
      </c>
      <c r="M24" s="109"/>
      <c r="N24" s="99">
        <f>SUM(N11,N16,N21,N23)</f>
        <v>625</v>
      </c>
      <c r="O24" s="70"/>
      <c r="P24" s="99">
        <f>SUM(P11,P16,P21,P23)</f>
        <v>2390866630</v>
      </c>
      <c r="R24" s="110"/>
    </row>
    <row r="25" spans="1:18" ht="22.45" customHeight="1" thickTop="1"/>
    <row r="27" spans="1:18" ht="22.45" hidden="1" customHeight="1">
      <c r="P27" s="50">
        <f>P24-'BS 7-8'!E79</f>
        <v>0</v>
      </c>
    </row>
    <row r="55" spans="3:3" ht="22.45" customHeight="1">
      <c r="C55" s="4">
        <f>SUM(C53,C48)</f>
        <v>0</v>
      </c>
    </row>
    <row r="70" spans="3:3" ht="22.45" customHeight="1">
      <c r="C70" s="4">
        <f>C55+C68</f>
        <v>0</v>
      </c>
    </row>
  </sheetData>
  <mergeCells count="4">
    <mergeCell ref="A3:B3"/>
    <mergeCell ref="D4:P4"/>
    <mergeCell ref="H6:J6"/>
    <mergeCell ref="D9:P9"/>
  </mergeCells>
  <pageMargins left="0.8" right="0.8" top="0.48" bottom="0.5" header="0.5" footer="0.5"/>
  <pageSetup paperSize="9" scale="79" firstPageNumber="11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5F70C-7DB5-40AF-AD91-2E4E53B8568B}">
  <sheetPr>
    <tabColor theme="3" tint="-0.499984740745262"/>
    <pageSetUpPr fitToPage="1"/>
  </sheetPr>
  <dimension ref="A1:R27"/>
  <sheetViews>
    <sheetView topLeftCell="A53" zoomScale="80" zoomScaleNormal="80" zoomScaleSheetLayoutView="70" workbookViewId="0">
      <selection activeCell="C70" sqref="C70"/>
    </sheetView>
  </sheetViews>
  <sheetFormatPr defaultColWidth="8.85546875" defaultRowHeight="22.45" customHeight="1"/>
  <cols>
    <col min="1" max="1" width="49.85546875" customWidth="1"/>
    <col min="2" max="2" width="9.42578125" style="5" customWidth="1"/>
    <col min="3" max="3" width="2" style="4" customWidth="1"/>
    <col min="4" max="4" width="16" style="50" customWidth="1"/>
    <col min="5" max="5" width="2" style="50" customWidth="1"/>
    <col min="6" max="6" width="16" style="50" customWidth="1"/>
    <col min="7" max="7" width="2" style="50" customWidth="1"/>
    <col min="8" max="8" width="16" style="50" customWidth="1"/>
    <col min="9" max="9" width="2" style="50" customWidth="1"/>
    <col min="10" max="10" width="16" style="50" customWidth="1"/>
    <col min="11" max="11" width="2" style="50" customWidth="1"/>
    <col min="12" max="12" width="16" style="50" customWidth="1"/>
    <col min="13" max="13" width="2" style="50" customWidth="1"/>
    <col min="14" max="14" width="16" style="50" customWidth="1"/>
    <col min="15" max="15" width="2" style="50" customWidth="1"/>
    <col min="16" max="16" width="16" style="50" customWidth="1"/>
    <col min="17" max="17" width="19" customWidth="1"/>
    <col min="18" max="18" width="15.28515625" bestFit="1" customWidth="1"/>
  </cols>
  <sheetData>
    <row r="1" spans="1:16" ht="22.45" customHeight="1">
      <c r="A1" s="1" t="s">
        <v>0</v>
      </c>
      <c r="B1" s="2"/>
      <c r="C1" s="1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ht="22.45" customHeight="1">
      <c r="A2" s="1" t="s">
        <v>180</v>
      </c>
      <c r="B2" s="2"/>
      <c r="C2" s="1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22.45" customHeight="1">
      <c r="A3" s="132"/>
      <c r="B3" s="132"/>
      <c r="C3"/>
    </row>
    <row r="4" spans="1:16" ht="22.45" customHeight="1">
      <c r="D4" s="141" t="s">
        <v>89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</row>
    <row r="6" spans="1:16" ht="22.45" customHeight="1">
      <c r="D6" s="63"/>
      <c r="F6" s="89"/>
      <c r="G6" s="63"/>
      <c r="H6" s="134" t="s">
        <v>55</v>
      </c>
      <c r="I6" s="134"/>
      <c r="J6" s="134"/>
      <c r="K6" s="92"/>
      <c r="L6" s="63"/>
      <c r="N6" s="63" t="s">
        <v>91</v>
      </c>
    </row>
    <row r="7" spans="1:16" ht="22.45" customHeight="1">
      <c r="D7" s="63" t="s">
        <v>184</v>
      </c>
      <c r="F7" s="89"/>
      <c r="G7" s="63"/>
      <c r="H7" s="89" t="s">
        <v>93</v>
      </c>
      <c r="I7" s="106"/>
      <c r="J7" s="89"/>
      <c r="K7" s="89"/>
      <c r="L7" s="63" t="s">
        <v>90</v>
      </c>
      <c r="N7" s="63" t="s">
        <v>95</v>
      </c>
      <c r="P7" s="63" t="s">
        <v>90</v>
      </c>
    </row>
    <row r="8" spans="1:16" ht="22.45" customHeight="1">
      <c r="B8" s="5" t="s">
        <v>5</v>
      </c>
      <c r="D8" s="89" t="s">
        <v>96</v>
      </c>
      <c r="F8" s="63" t="s">
        <v>53</v>
      </c>
      <c r="G8" s="63"/>
      <c r="H8" s="89" t="s">
        <v>97</v>
      </c>
      <c r="I8" s="63"/>
      <c r="J8" s="89" t="s">
        <v>98</v>
      </c>
      <c r="K8" s="89"/>
      <c r="L8" s="63" t="s">
        <v>99</v>
      </c>
      <c r="M8" s="63"/>
      <c r="N8" s="89" t="s">
        <v>100</v>
      </c>
      <c r="O8" s="63"/>
      <c r="P8" s="89" t="s">
        <v>94</v>
      </c>
    </row>
    <row r="9" spans="1:16" ht="22.45" customHeight="1">
      <c r="D9" s="140" t="s">
        <v>6</v>
      </c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</row>
    <row r="10" spans="1:16" ht="22.45" customHeight="1">
      <c r="A10" s="17" t="s">
        <v>176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3"/>
      <c r="P10" s="13"/>
    </row>
    <row r="11" spans="1:16" ht="22.45" customHeight="1">
      <c r="A11" s="17" t="s">
        <v>177</v>
      </c>
      <c r="D11" s="13">
        <f>'SH-11'!D24</f>
        <v>330000000</v>
      </c>
      <c r="E11" s="13"/>
      <c r="F11" s="13">
        <f>'SH-11'!F24</f>
        <v>420491050</v>
      </c>
      <c r="G11" s="13"/>
      <c r="H11" s="13">
        <f>'SH-11'!H24</f>
        <v>33000000</v>
      </c>
      <c r="I11" s="13"/>
      <c r="J11" s="13">
        <f>'SH-11'!J24</f>
        <v>1607374955</v>
      </c>
      <c r="K11" s="13"/>
      <c r="L11" s="13">
        <f>'SH-11'!L24</f>
        <v>2390866005</v>
      </c>
      <c r="M11" s="13"/>
      <c r="N11" s="13">
        <f>'SH-11'!N24</f>
        <v>625</v>
      </c>
      <c r="O11" s="13"/>
      <c r="P11" s="13">
        <f>SUM(L11:N11)</f>
        <v>2390866630</v>
      </c>
    </row>
    <row r="12" spans="1:16" ht="22.1">
      <c r="A12" s="1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22.45" customHeight="1">
      <c r="A13" s="3" t="s">
        <v>103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1:16" ht="22.45" customHeight="1">
      <c r="A14" s="10" t="s">
        <v>104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ht="22.45" customHeight="1">
      <c r="A15" t="s">
        <v>105</v>
      </c>
      <c r="B15" s="5">
        <v>22</v>
      </c>
      <c r="D15" s="89">
        <v>0</v>
      </c>
      <c r="E15" s="13"/>
      <c r="F15" s="89">
        <v>0</v>
      </c>
      <c r="G15" s="13"/>
      <c r="H15" s="89">
        <v>0</v>
      </c>
      <c r="I15" s="13"/>
      <c r="J15" s="50">
        <v>-33000000</v>
      </c>
      <c r="L15" s="50">
        <v>-33000000</v>
      </c>
      <c r="M15" s="13"/>
      <c r="N15" s="89">
        <v>0</v>
      </c>
      <c r="O15" s="13"/>
      <c r="P15" s="96">
        <f>SUM(L15+N15)</f>
        <v>-33000000</v>
      </c>
    </row>
    <row r="16" spans="1:16" ht="22.45" customHeight="1">
      <c r="A16" s="10" t="s">
        <v>106</v>
      </c>
      <c r="D16" s="53">
        <f>SUM(D15)</f>
        <v>0</v>
      </c>
      <c r="E16" s="13"/>
      <c r="F16" s="53">
        <f>SUM(F15)</f>
        <v>0</v>
      </c>
      <c r="G16" s="13"/>
      <c r="H16" s="53">
        <f>SUM(H15)</f>
        <v>0</v>
      </c>
      <c r="I16" s="13"/>
      <c r="J16" s="53">
        <f>SUM(J15)</f>
        <v>-33000000</v>
      </c>
      <c r="K16" s="13"/>
      <c r="L16" s="53">
        <f>SUM(D16:J16)</f>
        <v>-33000000</v>
      </c>
      <c r="M16" s="13"/>
      <c r="N16" s="53">
        <f>SUM(N15)</f>
        <v>0</v>
      </c>
      <c r="O16" s="13"/>
      <c r="P16" s="53">
        <f>SUM(L16:N16)</f>
        <v>-33000000</v>
      </c>
    </row>
    <row r="17" spans="1:18" ht="22.1">
      <c r="A17" s="10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8" ht="22.45" customHeight="1">
      <c r="A18" s="17" t="s">
        <v>107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R18" s="108"/>
    </row>
    <row r="19" spans="1:18" ht="22.45" customHeight="1">
      <c r="A19" s="12" t="s">
        <v>108</v>
      </c>
      <c r="D19" s="89">
        <v>0</v>
      </c>
      <c r="E19" s="70"/>
      <c r="F19" s="89">
        <v>0</v>
      </c>
      <c r="G19" s="70"/>
      <c r="H19" s="89">
        <v>0</v>
      </c>
      <c r="I19" s="70"/>
      <c r="J19" s="70">
        <f>'PL9-10'!C49</f>
        <v>329433560</v>
      </c>
      <c r="K19" s="70"/>
      <c r="L19" s="50">
        <f>J19</f>
        <v>329433560</v>
      </c>
      <c r="M19" s="70"/>
      <c r="N19" s="70">
        <f>'PL9-10'!C55</f>
        <v>34</v>
      </c>
      <c r="P19" s="96">
        <f>SUM(L19+N19)</f>
        <v>329433594</v>
      </c>
      <c r="R19" s="108"/>
    </row>
    <row r="20" spans="1:18" ht="22.45" customHeight="1">
      <c r="A20" s="12" t="s">
        <v>113</v>
      </c>
      <c r="D20" s="92">
        <v>0</v>
      </c>
      <c r="E20" s="76"/>
      <c r="F20" s="92">
        <v>0</v>
      </c>
      <c r="G20" s="76"/>
      <c r="H20" s="92">
        <v>0</v>
      </c>
      <c r="I20" s="76"/>
      <c r="J20" s="92">
        <f>'PL9-10'!C33</f>
        <v>-3315738</v>
      </c>
      <c r="K20" s="92"/>
      <c r="L20" s="50">
        <f>J20</f>
        <v>-3315738</v>
      </c>
      <c r="M20" s="76"/>
      <c r="N20" s="92">
        <v>0</v>
      </c>
      <c r="O20" s="76"/>
      <c r="P20" s="96">
        <f>SUM(L20+N20)</f>
        <v>-3315738</v>
      </c>
      <c r="R20" s="108"/>
    </row>
    <row r="21" spans="1:18" ht="22.45" customHeight="1">
      <c r="A21" s="17" t="s">
        <v>110</v>
      </c>
      <c r="D21" s="33">
        <f>SUM(D19:D20)</f>
        <v>0</v>
      </c>
      <c r="E21" s="66"/>
      <c r="F21" s="33">
        <f>SUM(F19:F20)</f>
        <v>0</v>
      </c>
      <c r="G21" s="66"/>
      <c r="H21" s="33">
        <f>SUM(H19:H20)</f>
        <v>0</v>
      </c>
      <c r="I21" s="66"/>
      <c r="J21" s="33">
        <f>SUM(J19:J20)</f>
        <v>326117822</v>
      </c>
      <c r="K21" s="105"/>
      <c r="L21" s="33">
        <f>SUM(L19:L20)</f>
        <v>326117822</v>
      </c>
      <c r="M21" s="66"/>
      <c r="N21" s="33">
        <f>SUM(N19:N20)</f>
        <v>34</v>
      </c>
      <c r="O21" s="66"/>
      <c r="P21" s="33">
        <f>SUM(L21:N21)</f>
        <v>326117856</v>
      </c>
      <c r="R21" s="108"/>
    </row>
    <row r="22" spans="1:18" ht="22.1">
      <c r="A22" s="10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8" ht="22.45" hidden="1" customHeight="1">
      <c r="A23" s="12" t="s">
        <v>111</v>
      </c>
      <c r="D23" s="60"/>
      <c r="E23" s="70"/>
      <c r="F23" s="60"/>
      <c r="G23" s="70"/>
      <c r="H23" s="60"/>
      <c r="J23" s="60"/>
      <c r="K23" s="89"/>
      <c r="L23" s="60"/>
      <c r="N23" s="60"/>
      <c r="P23" s="89"/>
    </row>
    <row r="24" spans="1:18" ht="22.45" customHeight="1" thickBot="1">
      <c r="A24" s="27" t="s">
        <v>178</v>
      </c>
      <c r="D24" s="99">
        <f>SUM(D11,D16,D21,D23)</f>
        <v>330000000</v>
      </c>
      <c r="E24" s="109"/>
      <c r="F24" s="99">
        <f>SUM(F11,F16,F21,F23)</f>
        <v>420491050</v>
      </c>
      <c r="G24" s="109"/>
      <c r="H24" s="99">
        <f>SUM(H11,H16,H21,H23)</f>
        <v>33000000</v>
      </c>
      <c r="I24" s="109"/>
      <c r="J24" s="99">
        <f>SUM(J11,J16,J21,J23)</f>
        <v>1900492777</v>
      </c>
      <c r="K24" s="109"/>
      <c r="L24" s="99">
        <f>SUM(D24:J24)</f>
        <v>2683983827</v>
      </c>
      <c r="M24" s="109"/>
      <c r="N24" s="99">
        <f>SUM(N11,N16,N21,N23)</f>
        <v>659</v>
      </c>
      <c r="O24" s="70"/>
      <c r="P24" s="99">
        <f>SUM(P11,P16,P21,P23)</f>
        <v>2683984486</v>
      </c>
    </row>
    <row r="25" spans="1:18" ht="22.45" customHeight="1" thickTop="1"/>
    <row r="27" spans="1:18" ht="22.45" hidden="1" customHeight="1">
      <c r="P27" s="130">
        <f>P24-'BS 7-8'!C79</f>
        <v>0</v>
      </c>
    </row>
  </sheetData>
  <mergeCells count="4">
    <mergeCell ref="A3:B3"/>
    <mergeCell ref="D4:P4"/>
    <mergeCell ref="H6:J6"/>
    <mergeCell ref="D9:P9"/>
  </mergeCells>
  <pageMargins left="0.8" right="0.8" top="0.48" bottom="0.5" header="0.5" footer="0.5"/>
  <pageSetup paperSize="9" scale="79" firstPageNumber="12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-0.499984740745262"/>
  </sheetPr>
  <dimension ref="A1:R27"/>
  <sheetViews>
    <sheetView view="pageBreakPreview" topLeftCell="A9" zoomScale="80" zoomScaleNormal="90" zoomScaleSheetLayoutView="80" workbookViewId="0">
      <selection activeCell="A26" sqref="A26"/>
    </sheetView>
  </sheetViews>
  <sheetFormatPr defaultColWidth="8.85546875" defaultRowHeight="22.45" customHeight="1"/>
  <cols>
    <col min="1" max="1" width="55.7109375" customWidth="1"/>
    <col min="2" max="2" width="9.28515625" customWidth="1"/>
    <col min="3" max="3" width="2.140625" customWidth="1"/>
    <col min="4" max="4" width="15.7109375" customWidth="1"/>
    <col min="5" max="5" width="2.140625" customWidth="1"/>
    <col min="6" max="6" width="15.7109375" customWidth="1"/>
    <col min="7" max="7" width="2.140625" customWidth="1"/>
    <col min="8" max="8" width="15.7109375" customWidth="1"/>
    <col min="9" max="9" width="2.140625" customWidth="1"/>
    <col min="10" max="10" width="15.7109375" customWidth="1"/>
    <col min="11" max="11" width="2.140625" customWidth="1"/>
    <col min="12" max="12" width="15.7109375" customWidth="1"/>
    <col min="13" max="13" width="1.7109375" customWidth="1"/>
    <col min="15" max="15" width="14.5703125" bestFit="1" customWidth="1"/>
    <col min="16" max="16" width="16.5703125" bestFit="1" customWidth="1"/>
    <col min="17" max="17" width="14.85546875" bestFit="1" customWidth="1"/>
    <col min="18" max="18" width="16.5703125" bestFit="1" customWidth="1"/>
  </cols>
  <sheetData>
    <row r="1" spans="1:18" ht="22.4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8" ht="22.45" customHeight="1">
      <c r="A2" s="1" t="s">
        <v>180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8" ht="21.75" customHeight="1">
      <c r="B3" s="4"/>
      <c r="C3" s="4"/>
      <c r="D3" s="136" t="s">
        <v>114</v>
      </c>
      <c r="E3" s="136"/>
      <c r="F3" s="136"/>
      <c r="G3" s="136"/>
      <c r="H3" s="136"/>
      <c r="I3" s="136"/>
      <c r="J3" s="136"/>
      <c r="K3" s="136"/>
      <c r="L3" s="136"/>
    </row>
    <row r="4" spans="1:18" ht="21.75" customHeight="1">
      <c r="B4" s="4"/>
      <c r="C4" s="4"/>
      <c r="D4" s="91"/>
      <c r="E4" s="91"/>
      <c r="K4" s="91"/>
      <c r="L4" s="91"/>
    </row>
    <row r="5" spans="1:18" ht="21.75" customHeight="1">
      <c r="B5" s="5"/>
      <c r="D5" s="4"/>
      <c r="F5" s="4"/>
      <c r="G5" s="4"/>
      <c r="H5" s="137" t="s">
        <v>55</v>
      </c>
      <c r="I5" s="137"/>
      <c r="J5" s="137"/>
    </row>
    <row r="6" spans="1:18" ht="22.45" customHeight="1">
      <c r="B6" s="5"/>
      <c r="D6" s="4" t="s">
        <v>184</v>
      </c>
      <c r="F6" s="4"/>
      <c r="G6" s="4"/>
      <c r="H6" s="4" t="s">
        <v>93</v>
      </c>
      <c r="I6" s="5"/>
      <c r="J6" s="5"/>
      <c r="L6" s="4" t="s">
        <v>90</v>
      </c>
    </row>
    <row r="7" spans="1:18" ht="22.45" customHeight="1">
      <c r="B7" s="5" t="s">
        <v>5</v>
      </c>
      <c r="D7" s="4" t="s">
        <v>96</v>
      </c>
      <c r="F7" s="4" t="s">
        <v>53</v>
      </c>
      <c r="G7" s="4"/>
      <c r="H7" s="4" t="s">
        <v>97</v>
      </c>
      <c r="I7" s="4"/>
      <c r="J7" s="4" t="s">
        <v>98</v>
      </c>
      <c r="K7" s="4"/>
      <c r="L7" s="4" t="s">
        <v>94</v>
      </c>
    </row>
    <row r="8" spans="1:18" ht="22.45" customHeight="1">
      <c r="B8" s="5"/>
      <c r="D8" s="138" t="s">
        <v>6</v>
      </c>
      <c r="E8" s="138"/>
      <c r="F8" s="138"/>
      <c r="G8" s="138"/>
      <c r="H8" s="138"/>
      <c r="I8" s="138"/>
      <c r="J8" s="138"/>
      <c r="K8" s="138"/>
      <c r="L8" s="138"/>
    </row>
    <row r="9" spans="1:18" ht="21.75" customHeight="1">
      <c r="A9" s="17" t="s">
        <v>171</v>
      </c>
      <c r="B9" s="5"/>
      <c r="D9" s="7"/>
      <c r="E9" s="7"/>
      <c r="F9" s="7"/>
      <c r="G9" s="7"/>
      <c r="H9" s="7"/>
      <c r="I9" s="7"/>
      <c r="J9" s="7"/>
      <c r="K9" s="7"/>
      <c r="L9" s="7"/>
    </row>
    <row r="10" spans="1:18" ht="21.75" customHeight="1">
      <c r="A10" s="17" t="s">
        <v>172</v>
      </c>
      <c r="B10" s="5"/>
      <c r="C10" s="7"/>
      <c r="D10" s="7">
        <v>330000000</v>
      </c>
      <c r="E10" s="7"/>
      <c r="F10" s="7">
        <v>420491050</v>
      </c>
      <c r="G10" s="7"/>
      <c r="H10" s="7">
        <v>33000000</v>
      </c>
      <c r="I10" s="7"/>
      <c r="J10" s="7">
        <v>1686449866</v>
      </c>
      <c r="K10" s="7"/>
      <c r="L10" s="7">
        <f>SUM(D10:J10)</f>
        <v>2469940916</v>
      </c>
      <c r="O10" s="108"/>
      <c r="P10" s="14"/>
      <c r="Q10" s="14"/>
      <c r="R10" s="14"/>
    </row>
    <row r="11" spans="1:18" ht="22.1">
      <c r="A11" s="17"/>
      <c r="B11" s="5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8" ht="21.75" customHeight="1">
      <c r="A12" s="3" t="s">
        <v>103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8" ht="21.75" customHeight="1">
      <c r="A13" s="10" t="s">
        <v>104</v>
      </c>
      <c r="B13" s="5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8" ht="21.75" customHeight="1">
      <c r="A14" t="s">
        <v>105</v>
      </c>
      <c r="B14" s="5">
        <v>22</v>
      </c>
      <c r="C14" s="7"/>
      <c r="D14" s="20">
        <v>0</v>
      </c>
      <c r="E14" s="7"/>
      <c r="F14" s="20">
        <v>0</v>
      </c>
      <c r="G14" s="7"/>
      <c r="H14" s="20">
        <v>0</v>
      </c>
      <c r="I14" s="8"/>
      <c r="J14" s="8">
        <v>-165000000</v>
      </c>
      <c r="K14" s="7"/>
      <c r="L14" s="31">
        <f>SUM(D14:J14)</f>
        <v>-165000000</v>
      </c>
      <c r="P14" s="8"/>
      <c r="R14" s="14"/>
    </row>
    <row r="15" spans="1:18" ht="21.75" customHeight="1">
      <c r="A15" s="10" t="s">
        <v>106</v>
      </c>
      <c r="B15" s="5"/>
      <c r="C15" s="111"/>
      <c r="D15" s="112">
        <f>SUM(D14)</f>
        <v>0</v>
      </c>
      <c r="E15" s="111"/>
      <c r="F15" s="112">
        <f>SUM(F14)</f>
        <v>0</v>
      </c>
      <c r="G15" s="7"/>
      <c r="H15" s="112">
        <f>SUM(H14)</f>
        <v>0</v>
      </c>
      <c r="I15" s="7"/>
      <c r="J15" s="53">
        <f>SUM(J14)</f>
        <v>-165000000</v>
      </c>
      <c r="K15" s="30"/>
      <c r="L15" s="53">
        <f>SUM(D15:J15)</f>
        <v>-165000000</v>
      </c>
    </row>
    <row r="16" spans="1:18" ht="22.1">
      <c r="A16" s="3"/>
      <c r="B16" s="5"/>
      <c r="D16" s="7"/>
      <c r="E16" s="7"/>
      <c r="F16" s="7"/>
      <c r="G16" s="7"/>
      <c r="H16" s="7"/>
      <c r="I16" s="7"/>
      <c r="J16" s="7"/>
      <c r="K16" s="7"/>
      <c r="L16" s="7"/>
    </row>
    <row r="17" spans="1:18" ht="21.75" customHeight="1">
      <c r="A17" s="17" t="s">
        <v>107</v>
      </c>
      <c r="B17" s="5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8" ht="21.75" customHeight="1">
      <c r="A18" s="12" t="s">
        <v>108</v>
      </c>
      <c r="B18" s="5"/>
      <c r="C18" s="8"/>
      <c r="D18" s="20">
        <v>0</v>
      </c>
      <c r="E18" s="8"/>
      <c r="F18" s="20">
        <v>0</v>
      </c>
      <c r="G18" s="8"/>
      <c r="H18" s="20">
        <v>0</v>
      </c>
      <c r="I18" s="8"/>
      <c r="J18" s="31">
        <f>'PL9-10'!I54</f>
        <v>37397062</v>
      </c>
      <c r="K18" s="8"/>
      <c r="L18" s="31">
        <f>SUM(D18:J18)</f>
        <v>37397062</v>
      </c>
      <c r="P18" s="110"/>
      <c r="R18" s="14"/>
    </row>
    <row r="19" spans="1:18" ht="21.75" customHeight="1">
      <c r="A19" s="12" t="s">
        <v>113</v>
      </c>
      <c r="B19" s="5"/>
      <c r="C19" s="8"/>
      <c r="D19" s="77">
        <v>0</v>
      </c>
      <c r="E19" s="8"/>
      <c r="F19" s="77">
        <v>0</v>
      </c>
      <c r="G19" s="8"/>
      <c r="H19" s="77">
        <v>0</v>
      </c>
      <c r="I19" s="8"/>
      <c r="J19" s="75">
        <v>0</v>
      </c>
      <c r="K19" s="34"/>
      <c r="L19" s="31">
        <f>SUM(D19:J19)</f>
        <v>0</v>
      </c>
      <c r="O19" s="108"/>
      <c r="P19" s="108"/>
      <c r="Q19" s="14"/>
    </row>
    <row r="20" spans="1:18" ht="21.75" customHeight="1">
      <c r="A20" s="17" t="s">
        <v>110</v>
      </c>
      <c r="B20" s="5"/>
      <c r="C20" s="24"/>
      <c r="D20" s="33">
        <f>SUM(D18:D19)</f>
        <v>0</v>
      </c>
      <c r="E20" s="24"/>
      <c r="F20" s="112">
        <f>SUM(F18:F19)</f>
        <v>0</v>
      </c>
      <c r="G20" s="24"/>
      <c r="H20" s="112">
        <f>SUM(H18:H19)</f>
        <v>0</v>
      </c>
      <c r="I20" s="32"/>
      <c r="J20" s="33">
        <f>SUM(J18:J19)</f>
        <v>37397062</v>
      </c>
      <c r="K20" s="32"/>
      <c r="L20" s="33">
        <f>SUM(L18:L19)</f>
        <v>37397062</v>
      </c>
      <c r="O20" s="14"/>
      <c r="P20" s="14"/>
      <c r="Q20" s="14"/>
      <c r="R20" s="14"/>
    </row>
    <row r="21" spans="1:18" ht="22.1">
      <c r="A21" s="12"/>
      <c r="B21" s="5"/>
      <c r="C21" s="8"/>
      <c r="D21" s="34"/>
      <c r="E21" s="8"/>
      <c r="F21" s="34"/>
      <c r="G21" s="8"/>
      <c r="H21" s="8"/>
      <c r="I21" s="8"/>
      <c r="J21" s="8"/>
      <c r="K21" s="8"/>
      <c r="L21" s="113"/>
    </row>
    <row r="22" spans="1:18" ht="21.75" customHeight="1" thickBot="1">
      <c r="A22" s="27" t="s">
        <v>173</v>
      </c>
      <c r="B22" s="5"/>
      <c r="C22" s="24"/>
      <c r="D22" s="36">
        <f>SUM(D10,D15,D20)</f>
        <v>330000000</v>
      </c>
      <c r="E22" s="24"/>
      <c r="F22" s="36">
        <f>SUM(F10,F15,F20)</f>
        <v>420491050</v>
      </c>
      <c r="G22" s="24"/>
      <c r="H22" s="36">
        <f>SUM(H10,H15,H20)</f>
        <v>33000000</v>
      </c>
      <c r="I22" s="24"/>
      <c r="J22" s="36">
        <f>SUM(J10,J15,J20)</f>
        <v>1558846928</v>
      </c>
      <c r="K22" s="66"/>
      <c r="L22" s="36">
        <f>SUM(L10,L15,L20)</f>
        <v>2342337978</v>
      </c>
    </row>
    <row r="23" spans="1:18" ht="11.95" customHeight="1" thickTop="1"/>
    <row r="24" spans="1:18" ht="22.45" customHeight="1">
      <c r="L24" s="108"/>
    </row>
    <row r="25" spans="1:18" ht="22.45" hidden="1" customHeight="1">
      <c r="L25" s="78">
        <f>L22-'BS 7-8'!I79</f>
        <v>0</v>
      </c>
    </row>
    <row r="27" spans="1:18" ht="22.45" customHeight="1">
      <c r="C27" s="8"/>
    </row>
  </sheetData>
  <mergeCells count="3">
    <mergeCell ref="D3:L3"/>
    <mergeCell ref="H5:J5"/>
    <mergeCell ref="D8:L8"/>
  </mergeCells>
  <pageMargins left="0.8" right="0.8" top="0.48" bottom="0.5" header="0.5" footer="0.5"/>
  <pageSetup paperSize="9" scale="95" firstPageNumber="13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ABCB4-56F0-476D-8A75-0109C92917D6}">
  <sheetPr>
    <tabColor theme="3" tint="-0.499984740745262"/>
  </sheetPr>
  <dimension ref="A1:R27"/>
  <sheetViews>
    <sheetView zoomScale="90" zoomScaleNormal="90" zoomScaleSheetLayoutView="80" workbookViewId="0">
      <selection activeCell="C87" sqref="C87"/>
    </sheetView>
  </sheetViews>
  <sheetFormatPr defaultColWidth="8.85546875" defaultRowHeight="22.45" customHeight="1"/>
  <cols>
    <col min="1" max="1" width="54.140625" customWidth="1"/>
    <col min="2" max="2" width="9.28515625" customWidth="1"/>
    <col min="3" max="3" width="2.140625" customWidth="1"/>
    <col min="4" max="4" width="15.7109375" customWidth="1"/>
    <col min="5" max="5" width="2.140625" customWidth="1"/>
    <col min="6" max="6" width="15.7109375" customWidth="1"/>
    <col min="7" max="7" width="2.140625" customWidth="1"/>
    <col min="8" max="8" width="15.7109375" customWidth="1"/>
    <col min="9" max="9" width="2.140625" customWidth="1"/>
    <col min="10" max="10" width="15.7109375" customWidth="1"/>
    <col min="11" max="11" width="2.140625" customWidth="1"/>
    <col min="12" max="12" width="16.42578125" bestFit="1" customWidth="1"/>
    <col min="13" max="13" width="1.7109375" customWidth="1"/>
    <col min="15" max="15" width="14.5703125" bestFit="1" customWidth="1"/>
    <col min="16" max="16" width="16.5703125" bestFit="1" customWidth="1"/>
    <col min="17" max="17" width="14.85546875" bestFit="1" customWidth="1"/>
    <col min="18" max="18" width="16.5703125" bestFit="1" customWidth="1"/>
  </cols>
  <sheetData>
    <row r="1" spans="1:18" ht="22.4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8" ht="22.45" customHeight="1">
      <c r="A2" s="1" t="s">
        <v>180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8" ht="21.75" customHeight="1">
      <c r="B3" s="4"/>
      <c r="C3" s="4"/>
      <c r="D3" s="136" t="s">
        <v>114</v>
      </c>
      <c r="E3" s="136"/>
      <c r="F3" s="136"/>
      <c r="G3" s="136"/>
      <c r="H3" s="136"/>
      <c r="I3" s="136"/>
      <c r="J3" s="136"/>
      <c r="K3" s="136"/>
      <c r="L3" s="136"/>
    </row>
    <row r="4" spans="1:18" ht="21.75" customHeight="1">
      <c r="B4" s="4"/>
      <c r="C4" s="4"/>
      <c r="D4" s="91"/>
      <c r="E4" s="91"/>
      <c r="K4" s="91"/>
      <c r="L4" s="91"/>
    </row>
    <row r="5" spans="1:18" ht="21.75" customHeight="1">
      <c r="B5" s="5"/>
      <c r="D5" s="4"/>
      <c r="F5" s="4"/>
      <c r="G5" s="4"/>
      <c r="H5" s="137" t="s">
        <v>55</v>
      </c>
      <c r="I5" s="137"/>
      <c r="J5" s="137"/>
    </row>
    <row r="6" spans="1:18" ht="22.45" customHeight="1">
      <c r="B6" s="5"/>
      <c r="D6" s="4" t="s">
        <v>184</v>
      </c>
      <c r="F6" s="4"/>
      <c r="G6" s="4"/>
      <c r="H6" s="4" t="s">
        <v>93</v>
      </c>
      <c r="I6" s="5"/>
      <c r="J6" s="5"/>
      <c r="L6" s="4" t="s">
        <v>90</v>
      </c>
    </row>
    <row r="7" spans="1:18" ht="22.45" customHeight="1">
      <c r="B7" s="5" t="s">
        <v>5</v>
      </c>
      <c r="D7" s="4" t="s">
        <v>96</v>
      </c>
      <c r="F7" s="4" t="s">
        <v>53</v>
      </c>
      <c r="G7" s="4"/>
      <c r="H7" s="4" t="s">
        <v>97</v>
      </c>
      <c r="I7" s="4"/>
      <c r="J7" s="4" t="s">
        <v>98</v>
      </c>
      <c r="K7" s="4"/>
      <c r="L7" s="4" t="s">
        <v>94</v>
      </c>
    </row>
    <row r="8" spans="1:18" ht="22.45" customHeight="1">
      <c r="B8" s="5"/>
      <c r="D8" s="138" t="s">
        <v>6</v>
      </c>
      <c r="E8" s="138"/>
      <c r="F8" s="138"/>
      <c r="G8" s="138"/>
      <c r="H8" s="138"/>
      <c r="I8" s="138"/>
      <c r="J8" s="138"/>
      <c r="K8" s="138"/>
      <c r="L8" s="138"/>
    </row>
    <row r="9" spans="1:18" ht="21.75" customHeight="1">
      <c r="A9" s="17" t="s">
        <v>176</v>
      </c>
      <c r="B9" s="5"/>
      <c r="D9" s="7"/>
      <c r="E9" s="7"/>
      <c r="F9" s="7"/>
      <c r="G9" s="7"/>
      <c r="H9" s="7"/>
      <c r="I9" s="7"/>
      <c r="J9" s="7"/>
      <c r="K9" s="7"/>
      <c r="L9" s="7"/>
    </row>
    <row r="10" spans="1:18" ht="21.75" customHeight="1">
      <c r="A10" s="17" t="s">
        <v>177</v>
      </c>
      <c r="B10" s="5"/>
      <c r="C10" s="7"/>
      <c r="D10" s="7">
        <f>'SH-13 '!D22</f>
        <v>330000000</v>
      </c>
      <c r="E10" s="7"/>
      <c r="F10" s="7">
        <f>'SH-13 '!F22</f>
        <v>420491050</v>
      </c>
      <c r="G10" s="7"/>
      <c r="H10" s="7">
        <f>'SH-13 '!H22</f>
        <v>33000000</v>
      </c>
      <c r="I10" s="7"/>
      <c r="J10" s="7">
        <f>'SH-13 '!J22</f>
        <v>1558846928</v>
      </c>
      <c r="K10" s="7"/>
      <c r="L10" s="7">
        <f>SUM(D10:J10)</f>
        <v>2342337978</v>
      </c>
      <c r="O10" s="108"/>
      <c r="P10" s="14"/>
      <c r="Q10" s="14"/>
      <c r="R10" s="14"/>
    </row>
    <row r="11" spans="1:18" ht="22.1">
      <c r="A11" s="17"/>
      <c r="B11" s="5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8" ht="21.75" customHeight="1">
      <c r="A12" s="3" t="s">
        <v>103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8" ht="21.75" customHeight="1">
      <c r="A13" s="10" t="s">
        <v>104</v>
      </c>
      <c r="B13" s="5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8" ht="21.75" customHeight="1">
      <c r="A14" t="s">
        <v>105</v>
      </c>
      <c r="B14" s="5">
        <v>22</v>
      </c>
      <c r="C14" s="7"/>
      <c r="D14" s="20">
        <v>0</v>
      </c>
      <c r="E14" s="7"/>
      <c r="F14" s="20">
        <v>0</v>
      </c>
      <c r="G14" s="7"/>
      <c r="H14" s="20">
        <v>0</v>
      </c>
      <c r="I14" s="8"/>
      <c r="J14" s="8">
        <v>-33000000</v>
      </c>
      <c r="K14" s="7"/>
      <c r="L14" s="31">
        <f>SUM(D14:J14)</f>
        <v>-33000000</v>
      </c>
      <c r="P14" s="8"/>
      <c r="R14" s="14"/>
    </row>
    <row r="15" spans="1:18" ht="21.75" customHeight="1">
      <c r="A15" s="10" t="s">
        <v>106</v>
      </c>
      <c r="B15" s="5"/>
      <c r="C15" s="111"/>
      <c r="D15" s="112">
        <f>SUM(D14)</f>
        <v>0</v>
      </c>
      <c r="E15" s="111"/>
      <c r="F15" s="112">
        <f>SUM(F14)</f>
        <v>0</v>
      </c>
      <c r="G15" s="7"/>
      <c r="H15" s="112">
        <f>SUM(H14)</f>
        <v>0</v>
      </c>
      <c r="I15" s="7"/>
      <c r="J15" s="53">
        <f>SUM(J14)</f>
        <v>-33000000</v>
      </c>
      <c r="K15" s="30"/>
      <c r="L15" s="53">
        <f>SUM(D15:J15)</f>
        <v>-33000000</v>
      </c>
    </row>
    <row r="16" spans="1:18" ht="22.1">
      <c r="A16" s="3"/>
      <c r="B16" s="5"/>
      <c r="D16" s="7"/>
      <c r="E16" s="7"/>
      <c r="F16" s="7"/>
      <c r="G16" s="7"/>
      <c r="H16" s="7"/>
      <c r="I16" s="7"/>
      <c r="J16" s="7"/>
      <c r="K16" s="7"/>
      <c r="L16" s="7"/>
    </row>
    <row r="17" spans="1:18" ht="21.75" customHeight="1">
      <c r="A17" s="17" t="s">
        <v>107</v>
      </c>
      <c r="B17" s="5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8" ht="21.75" customHeight="1">
      <c r="A18" s="12" t="s">
        <v>108</v>
      </c>
      <c r="B18" s="5"/>
      <c r="C18" s="8"/>
      <c r="D18" s="20">
        <v>0</v>
      </c>
      <c r="E18" s="8"/>
      <c r="F18" s="20">
        <v>0</v>
      </c>
      <c r="G18" s="8"/>
      <c r="H18" s="126">
        <v>0</v>
      </c>
      <c r="I18" s="8"/>
      <c r="J18" s="31">
        <f>'PL9-10'!G49</f>
        <v>325171353</v>
      </c>
      <c r="K18" s="8"/>
      <c r="L18" s="31">
        <f>SUM(D18:J18)</f>
        <v>325171353</v>
      </c>
      <c r="P18" s="110"/>
      <c r="R18" s="14"/>
    </row>
    <row r="19" spans="1:18" ht="21.75" customHeight="1">
      <c r="A19" s="12" t="s">
        <v>113</v>
      </c>
      <c r="B19" s="5"/>
      <c r="C19" s="8"/>
      <c r="D19" s="77">
        <v>0</v>
      </c>
      <c r="E19" s="8"/>
      <c r="F19" s="77">
        <v>0</v>
      </c>
      <c r="G19" s="8"/>
      <c r="H19" s="31">
        <v>0</v>
      </c>
      <c r="I19" s="8"/>
      <c r="J19" s="92">
        <f>'PL9-10'!G36</f>
        <v>-3061002</v>
      </c>
      <c r="K19" s="34"/>
      <c r="L19" s="31">
        <f>SUM(D19:J19)</f>
        <v>-3061002</v>
      </c>
      <c r="O19" s="108"/>
      <c r="P19" s="108"/>
      <c r="Q19" s="14"/>
    </row>
    <row r="20" spans="1:18" ht="21.75" customHeight="1">
      <c r="A20" s="17" t="s">
        <v>110</v>
      </c>
      <c r="B20" s="5"/>
      <c r="C20" s="24"/>
      <c r="D20" s="33">
        <f>SUM(D18:D19)</f>
        <v>0</v>
      </c>
      <c r="E20" s="24"/>
      <c r="F20" s="112">
        <f>SUM(F18:F19)</f>
        <v>0</v>
      </c>
      <c r="G20" s="24"/>
      <c r="H20" s="112">
        <f>SUM(H18:H19)</f>
        <v>0</v>
      </c>
      <c r="I20" s="32"/>
      <c r="J20" s="33">
        <f>SUM(J18:J19)</f>
        <v>322110351</v>
      </c>
      <c r="K20" s="32"/>
      <c r="L20" s="33">
        <f>SUM(L18:L19)</f>
        <v>322110351</v>
      </c>
      <c r="O20" s="14"/>
      <c r="P20" s="14"/>
      <c r="Q20" s="14"/>
      <c r="R20" s="14"/>
    </row>
    <row r="21" spans="1:18" ht="22.1">
      <c r="A21" s="12"/>
      <c r="B21" s="5"/>
      <c r="C21" s="8"/>
      <c r="D21" s="34"/>
      <c r="E21" s="8"/>
      <c r="F21" s="34"/>
      <c r="G21" s="8"/>
      <c r="H21" s="8"/>
      <c r="I21" s="8"/>
      <c r="J21" s="8"/>
      <c r="K21" s="8"/>
      <c r="L21" s="113"/>
    </row>
    <row r="22" spans="1:18" ht="21.75" customHeight="1" thickBot="1">
      <c r="A22" s="27" t="s">
        <v>178</v>
      </c>
      <c r="B22" s="5"/>
      <c r="C22" s="24"/>
      <c r="D22" s="36">
        <f>SUM(D10,D15,D20)</f>
        <v>330000000</v>
      </c>
      <c r="E22" s="24"/>
      <c r="F22" s="36">
        <f>SUM(F10,F15,F20)</f>
        <v>420491050</v>
      </c>
      <c r="G22" s="24"/>
      <c r="H22" s="36">
        <f>SUM(H10,H15,H20)</f>
        <v>33000000</v>
      </c>
      <c r="I22" s="24"/>
      <c r="J22" s="36">
        <f>SUM(J10,J15,J20)</f>
        <v>1847957279</v>
      </c>
      <c r="K22" s="66"/>
      <c r="L22" s="36">
        <f>SUM(L10,L15,L20)</f>
        <v>2631448329</v>
      </c>
    </row>
    <row r="23" spans="1:18" ht="11.95" customHeight="1" thickTop="1"/>
    <row r="24" spans="1:18" ht="22.45" customHeight="1">
      <c r="L24" s="108"/>
    </row>
    <row r="25" spans="1:18" ht="22.45" hidden="1" customHeight="1">
      <c r="L25" s="125">
        <f>L22-'BS 7-8'!G79</f>
        <v>0</v>
      </c>
    </row>
    <row r="27" spans="1:18" ht="22.45" customHeight="1">
      <c r="C27" s="8"/>
    </row>
  </sheetData>
  <mergeCells count="3">
    <mergeCell ref="D3:L3"/>
    <mergeCell ref="H5:J5"/>
    <mergeCell ref="D8:L8"/>
  </mergeCells>
  <pageMargins left="0.8" right="0.8" top="0.48" bottom="0.5" header="0.5" footer="0.5"/>
  <pageSetup paperSize="9" scale="95" firstPageNumber="14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BA85-C347-4652-BFFD-D86661B899D5}">
  <dimension ref="A1"/>
  <sheetViews>
    <sheetView workbookViewId="0"/>
  </sheetViews>
  <sheetFormatPr defaultRowHeight="22.1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3BC270-6E69-4EF4-AC84-16B8C8F8FC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980D11-52A3-4CD7-A7B4-C0D8B41CB2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SH-10 no</vt:lpstr>
      <vt:lpstr>SH-12 no</vt:lpstr>
      <vt:lpstr>BS 7-8</vt:lpstr>
      <vt:lpstr>PL9-10</vt:lpstr>
      <vt:lpstr>SH-11</vt:lpstr>
      <vt:lpstr>SH-12 </vt:lpstr>
      <vt:lpstr>SH-13 </vt:lpstr>
      <vt:lpstr>SH-14</vt:lpstr>
      <vt:lpstr>Sheet1</vt:lpstr>
      <vt:lpstr>CF15-16</vt:lpstr>
      <vt:lpstr>'BS 7-8'!Print_Area</vt:lpstr>
      <vt:lpstr>'CF15-16'!Print_Area</vt:lpstr>
      <vt:lpstr>'PL9-10'!Print_Area</vt:lpstr>
      <vt:lpstr>'SH-10 no'!Print_Area</vt:lpstr>
      <vt:lpstr>'SH-11'!Print_Area</vt:lpstr>
      <vt:lpstr>'SH-12 '!Print_Area</vt:lpstr>
      <vt:lpstr>'SH-12 no'!Print_Area</vt:lpstr>
      <vt:lpstr>'SH-13 '!Print_Area</vt:lpstr>
      <vt:lpstr>'SH-14'!Print_Area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Orathai, Nuchprasert</dc:creator>
  <cp:keywords/>
  <dc:description/>
  <cp:lastModifiedBy>tct_confroom1@outlook.co.th</cp:lastModifiedBy>
  <cp:revision/>
  <cp:lastPrinted>2025-02-25T08:39:13Z</cp:lastPrinted>
  <dcterms:created xsi:type="dcterms:W3CDTF">2016-12-20T03:12:25Z</dcterms:created>
  <dcterms:modified xsi:type="dcterms:W3CDTF">2025-02-25T08:39:31Z</dcterms:modified>
  <cp:category/>
  <cp:contentStatus/>
</cp:coreProperties>
</file>